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jmatasic\Desktop\PLANOVI 2024 - 2026\FINAL\"/>
    </mc:Choice>
  </mc:AlternateContent>
  <xr:revisionPtr revIDLastSave="0" documentId="13_ncr:1_{288501B2-9505-4261-9025-2E890CE3623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TABLICA'!$A$241:$G$281</definedName>
    <definedName name="_xlnm.Print_Area" localSheetId="4">POSEBNI_DIO_!$A$1:$E$76</definedName>
    <definedName name="_xlnm.Print_Area" localSheetId="1">'RAČUN PRIHODA I RASHODA'!$A$1:$G$99</definedName>
    <definedName name="_xlnm.Print_Area" localSheetId="0">'SAŽETAK '!$A$1:$H$20</definedName>
  </definedNames>
  <calcPr calcId="191029"/>
</workbook>
</file>

<file path=xl/calcChain.xml><?xml version="1.0" encoding="utf-8"?>
<calcChain xmlns="http://schemas.openxmlformats.org/spreadsheetml/2006/main">
  <c r="F280" i="10" l="1"/>
  <c r="G280" i="10"/>
  <c r="F281" i="10"/>
  <c r="G281" i="10"/>
  <c r="F271" i="10"/>
  <c r="G271" i="10"/>
  <c r="F267" i="10"/>
  <c r="G267" i="10"/>
  <c r="F261" i="10"/>
  <c r="G261" i="10"/>
  <c r="F262" i="10"/>
  <c r="G262" i="10"/>
  <c r="F257" i="10"/>
  <c r="F259" i="10" s="1"/>
  <c r="G257" i="10"/>
  <c r="G259" i="10" s="1"/>
  <c r="F253" i="10"/>
  <c r="G253" i="10"/>
  <c r="F249" i="10"/>
  <c r="G249" i="10"/>
  <c r="F245" i="10"/>
  <c r="G245" i="10"/>
  <c r="G273" i="10" s="1"/>
  <c r="G16" i="1"/>
  <c r="H16" i="1"/>
  <c r="G17" i="1"/>
  <c r="H17" i="1"/>
  <c r="G18" i="1"/>
  <c r="H18" i="1"/>
  <c r="G5" i="1"/>
  <c r="G4" i="1" s="1"/>
  <c r="H5" i="1"/>
  <c r="H4" i="1" s="1"/>
  <c r="F17" i="1"/>
  <c r="F16" i="1"/>
  <c r="F39" i="7"/>
  <c r="G39" i="7"/>
  <c r="G38" i="7" s="1"/>
  <c r="G37" i="7" s="1"/>
  <c r="F40" i="7"/>
  <c r="G40" i="7"/>
  <c r="F42" i="7"/>
  <c r="F41" i="7" s="1"/>
  <c r="G42" i="7"/>
  <c r="G41" i="7" s="1"/>
  <c r="F43" i="7"/>
  <c r="F44" i="7"/>
  <c r="G44" i="7"/>
  <c r="G43" i="7" s="1"/>
  <c r="F47" i="7"/>
  <c r="G47" i="7"/>
  <c r="F48" i="7"/>
  <c r="G48" i="7"/>
  <c r="F49" i="7"/>
  <c r="G49" i="7"/>
  <c r="F50" i="7"/>
  <c r="G50" i="7"/>
  <c r="F52" i="7"/>
  <c r="F51" i="7" s="1"/>
  <c r="G52" i="7"/>
  <c r="F53" i="7"/>
  <c r="G53" i="7"/>
  <c r="F54" i="7"/>
  <c r="G54" i="7"/>
  <c r="F55" i="7"/>
  <c r="G55" i="7"/>
  <c r="G51" i="7" s="1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9" i="7"/>
  <c r="G69" i="7"/>
  <c r="F70" i="7"/>
  <c r="G70" i="7"/>
  <c r="F71" i="7"/>
  <c r="G71" i="7"/>
  <c r="F73" i="7"/>
  <c r="G73" i="7"/>
  <c r="F76" i="7"/>
  <c r="F75" i="7" s="1"/>
  <c r="F74" i="7" s="1"/>
  <c r="G76" i="7"/>
  <c r="G75" i="7" s="1"/>
  <c r="G74" i="7" s="1"/>
  <c r="F81" i="7"/>
  <c r="G81" i="7"/>
  <c r="F82" i="7"/>
  <c r="G82" i="7"/>
  <c r="G80" i="7" s="1"/>
  <c r="G79" i="7" s="1"/>
  <c r="G83" i="7" s="1"/>
  <c r="G250" i="10" s="1"/>
  <c r="F86" i="7"/>
  <c r="G86" i="7"/>
  <c r="G85" i="7" s="1"/>
  <c r="G84" i="7" s="1"/>
  <c r="G88" i="7" s="1"/>
  <c r="G254" i="10" s="1"/>
  <c r="F87" i="7"/>
  <c r="F85" i="7" s="1"/>
  <c r="F84" i="7" s="1"/>
  <c r="F88" i="7" s="1"/>
  <c r="F254" i="10" s="1"/>
  <c r="G87" i="7"/>
  <c r="F89" i="7"/>
  <c r="G89" i="7"/>
  <c r="G93" i="7" s="1"/>
  <c r="F90" i="7"/>
  <c r="G90" i="7"/>
  <c r="F93" i="7"/>
  <c r="F97" i="7"/>
  <c r="F96" i="7" s="1"/>
  <c r="F95" i="7" s="1"/>
  <c r="F98" i="7" s="1"/>
  <c r="F94" i="7" s="1"/>
  <c r="G9" i="1" s="1"/>
  <c r="G97" i="7"/>
  <c r="G96" i="7" s="1"/>
  <c r="G95" i="7" s="1"/>
  <c r="G98" i="7" s="1"/>
  <c r="G94" i="7" s="1"/>
  <c r="H9" i="1" s="1"/>
  <c r="E82" i="7"/>
  <c r="E90" i="7"/>
  <c r="E89" i="7" s="1"/>
  <c r="E93" i="7" s="1"/>
  <c r="E81" i="7"/>
  <c r="E62" i="7"/>
  <c r="E58" i="7"/>
  <c r="E50" i="7"/>
  <c r="E47" i="7"/>
  <c r="E25" i="7"/>
  <c r="G25" i="7"/>
  <c r="G24" i="7" s="1"/>
  <c r="G23" i="7" s="1"/>
  <c r="G27" i="7" s="1"/>
  <c r="F25" i="7"/>
  <c r="F24" i="7" s="1"/>
  <c r="F23" i="7" s="1"/>
  <c r="F27" i="7" s="1"/>
  <c r="F22" i="7"/>
  <c r="G22" i="7"/>
  <c r="F20" i="7"/>
  <c r="G20" i="7"/>
  <c r="F17" i="7"/>
  <c r="F19" i="7" s="1"/>
  <c r="G17" i="7"/>
  <c r="G19" i="7" s="1"/>
  <c r="F13" i="7"/>
  <c r="F12" i="7" s="1"/>
  <c r="F15" i="7" s="1"/>
  <c r="G13" i="7"/>
  <c r="G12" i="7" s="1"/>
  <c r="G15" i="7" s="1"/>
  <c r="F9" i="7"/>
  <c r="G9" i="7"/>
  <c r="F7" i="7"/>
  <c r="G7" i="7"/>
  <c r="C12" i="9"/>
  <c r="C11" i="9" s="1"/>
  <c r="D12" i="9"/>
  <c r="D11" i="9" s="1"/>
  <c r="C13" i="9"/>
  <c r="D13" i="9"/>
  <c r="F12" i="11"/>
  <c r="G12" i="11"/>
  <c r="F7" i="11"/>
  <c r="G7" i="11"/>
  <c r="F29" i="11"/>
  <c r="G29" i="11"/>
  <c r="F20" i="11"/>
  <c r="G20" i="11"/>
  <c r="D7" i="3"/>
  <c r="E7" i="3"/>
  <c r="C7" i="3"/>
  <c r="D56" i="3"/>
  <c r="E56" i="3"/>
  <c r="E55" i="3" s="1"/>
  <c r="D50" i="3"/>
  <c r="D49" i="3" s="1"/>
  <c r="D48" i="3" s="1"/>
  <c r="E50" i="3"/>
  <c r="E49" i="3" s="1"/>
  <c r="E48" i="3" s="1"/>
  <c r="C50" i="3"/>
  <c r="C49" i="3" s="1"/>
  <c r="C48" i="3" s="1"/>
  <c r="D75" i="3"/>
  <c r="D74" i="3" s="1"/>
  <c r="E75" i="3"/>
  <c r="E74" i="3" s="1"/>
  <c r="D68" i="3"/>
  <c r="E68" i="3"/>
  <c r="C68" i="3"/>
  <c r="D66" i="3"/>
  <c r="E66" i="3"/>
  <c r="D63" i="3"/>
  <c r="E63" i="3"/>
  <c r="C63" i="3"/>
  <c r="D45" i="3"/>
  <c r="D44" i="3" s="1"/>
  <c r="E45" i="3"/>
  <c r="E44" i="3" s="1"/>
  <c r="D39" i="3"/>
  <c r="E39" i="3"/>
  <c r="D29" i="3"/>
  <c r="E29" i="3"/>
  <c r="D19" i="3"/>
  <c r="E19" i="3"/>
  <c r="C19" i="3"/>
  <c r="D24" i="3"/>
  <c r="E24" i="3"/>
  <c r="D16" i="3"/>
  <c r="E16" i="3"/>
  <c r="D14" i="3"/>
  <c r="E14" i="3"/>
  <c r="D11" i="3"/>
  <c r="E11" i="3"/>
  <c r="F263" i="10" l="1"/>
  <c r="F46" i="7"/>
  <c r="G56" i="7"/>
  <c r="F56" i="7"/>
  <c r="E80" i="7"/>
  <c r="E79" i="7" s="1"/>
  <c r="G255" i="10"/>
  <c r="F80" i="7"/>
  <c r="F79" i="7" s="1"/>
  <c r="F83" i="7" s="1"/>
  <c r="F250" i="10" s="1"/>
  <c r="F251" i="10" s="1"/>
  <c r="F277" i="10" s="1"/>
  <c r="F255" i="10"/>
  <c r="F273" i="10"/>
  <c r="F68" i="7"/>
  <c r="F45" i="7" s="1"/>
  <c r="F38" i="7"/>
  <c r="F37" i="7" s="1"/>
  <c r="G251" i="10"/>
  <c r="G277" i="10" s="1"/>
  <c r="G263" i="10"/>
  <c r="G68" i="7"/>
  <c r="G46" i="7"/>
  <c r="G45" i="7" s="1"/>
  <c r="G78" i="7" s="1"/>
  <c r="G6" i="7"/>
  <c r="G11" i="7" s="1"/>
  <c r="G5" i="7" s="1"/>
  <c r="G16" i="7"/>
  <c r="F16" i="7"/>
  <c r="G28" i="7"/>
  <c r="F6" i="7"/>
  <c r="F11" i="7" s="1"/>
  <c r="F5" i="7" s="1"/>
  <c r="D55" i="3"/>
  <c r="D54" i="3" s="1"/>
  <c r="D53" i="3" s="1"/>
  <c r="E54" i="3"/>
  <c r="E53" i="3" s="1"/>
  <c r="E47" i="3"/>
  <c r="D47" i="3"/>
  <c r="D73" i="3"/>
  <c r="E73" i="3"/>
  <c r="D10" i="3"/>
  <c r="E10" i="3"/>
  <c r="E62" i="3"/>
  <c r="E61" i="3" s="1"/>
  <c r="D62" i="3"/>
  <c r="D61" i="3" s="1"/>
  <c r="D18" i="3"/>
  <c r="E18" i="3"/>
  <c r="F18" i="1"/>
  <c r="E66" i="7"/>
  <c r="E65" i="7"/>
  <c r="E64" i="7"/>
  <c r="E63" i="7"/>
  <c r="E52" i="7"/>
  <c r="E97" i="7"/>
  <c r="E87" i="7"/>
  <c r="E86" i="7"/>
  <c r="E76" i="7"/>
  <c r="E53" i="7"/>
  <c r="E54" i="7"/>
  <c r="E55" i="7"/>
  <c r="E57" i="7"/>
  <c r="E59" i="7"/>
  <c r="E60" i="7"/>
  <c r="E61" i="7"/>
  <c r="E69" i="7"/>
  <c r="E70" i="7"/>
  <c r="E71" i="7"/>
  <c r="E73" i="7"/>
  <c r="E49" i="7"/>
  <c r="E9" i="7"/>
  <c r="G36" i="7" l="1"/>
  <c r="G246" i="10"/>
  <c r="E56" i="7"/>
  <c r="E51" i="7"/>
  <c r="F78" i="7"/>
  <c r="F28" i="7"/>
  <c r="D60" i="3"/>
  <c r="D59" i="3" s="1"/>
  <c r="E60" i="3"/>
  <c r="E59" i="3" s="1"/>
  <c r="D9" i="3"/>
  <c r="D8" i="3" s="1"/>
  <c r="E9" i="3"/>
  <c r="E8" i="3" s="1"/>
  <c r="E262" i="10"/>
  <c r="E75" i="7"/>
  <c r="E74" i="7" s="1"/>
  <c r="E96" i="7"/>
  <c r="E95" i="7" s="1"/>
  <c r="E85" i="7"/>
  <c r="E68" i="7"/>
  <c r="G274" i="10" l="1"/>
  <c r="G247" i="10"/>
  <c r="G278" i="10" s="1"/>
  <c r="F36" i="7"/>
  <c r="F246" i="10"/>
  <c r="G99" i="7"/>
  <c r="H8" i="1"/>
  <c r="H7" i="1" s="1"/>
  <c r="H10" i="1" s="1"/>
  <c r="H20" i="1" s="1"/>
  <c r="E84" i="7"/>
  <c r="E88" i="7" s="1"/>
  <c r="E254" i="10" s="1"/>
  <c r="E6" i="3"/>
  <c r="D6" i="3"/>
  <c r="F274" i="10" l="1"/>
  <c r="F247" i="10"/>
  <c r="F278" i="10" s="1"/>
  <c r="F99" i="7"/>
  <c r="G8" i="1"/>
  <c r="G7" i="1" s="1"/>
  <c r="G10" i="1" s="1"/>
  <c r="G20" i="1" s="1"/>
  <c r="E20" i="7"/>
  <c r="E7" i="7"/>
  <c r="E22" i="7"/>
  <c r="E17" i="7"/>
  <c r="E42" i="7"/>
  <c r="E41" i="7" s="1"/>
  <c r="E40" i="7"/>
  <c r="E16" i="7" l="1"/>
  <c r="E19" i="7"/>
  <c r="C39" i="3" l="1"/>
  <c r="C75" i="3" l="1"/>
  <c r="C74" i="3" s="1"/>
  <c r="C66" i="3"/>
  <c r="C62" i="3" s="1"/>
  <c r="C61" i="3" s="1"/>
  <c r="C24" i="3"/>
  <c r="C45" i="3"/>
  <c r="C29" i="3"/>
  <c r="C16" i="3"/>
  <c r="C14" i="3"/>
  <c r="C11" i="3"/>
  <c r="C44" i="3" l="1"/>
  <c r="C10" i="3"/>
  <c r="C18" i="3"/>
  <c r="C9" i="3" l="1"/>
  <c r="E83" i="7"/>
  <c r="C73" i="3"/>
  <c r="C60" i="3" s="1"/>
  <c r="C59" i="3" s="1"/>
  <c r="E7" i="11"/>
  <c r="E29" i="11" l="1"/>
  <c r="E20" i="11"/>
  <c r="E250" i="10" l="1"/>
  <c r="E12" i="11"/>
  <c r="E39" i="7"/>
  <c r="E38" i="7" s="1"/>
  <c r="E44" i="7"/>
  <c r="E43" i="7" s="1"/>
  <c r="E48" i="7"/>
  <c r="E46" i="7" s="1"/>
  <c r="E45" i="7" s="1"/>
  <c r="E37" i="7" l="1"/>
  <c r="C56" i="3"/>
  <c r="C55" i="3" l="1"/>
  <c r="C54" i="3" s="1"/>
  <c r="C53" i="3" s="1"/>
  <c r="E78" i="7"/>
  <c r="E36" i="7" s="1"/>
  <c r="C8" i="3" l="1"/>
  <c r="C47" i="3" l="1"/>
  <c r="E98" i="7"/>
  <c r="E94" i="7" s="1"/>
  <c r="E246" i="10" l="1"/>
  <c r="F8" i="1"/>
  <c r="E6" i="7"/>
  <c r="E13" i="7"/>
  <c r="E12" i="7" s="1"/>
  <c r="E15" i="7" s="1"/>
  <c r="C270" i="10"/>
  <c r="D270" i="10"/>
  <c r="D269" i="10"/>
  <c r="C269" i="10"/>
  <c r="F9" i="1" l="1"/>
  <c r="E274" i="10"/>
  <c r="E24" i="7"/>
  <c r="E23" i="7" s="1"/>
  <c r="E99" i="7" l="1"/>
  <c r="E27" i="7" l="1"/>
  <c r="C281" i="10"/>
  <c r="C249" i="10"/>
  <c r="C261" i="10"/>
  <c r="E261" i="10"/>
  <c r="D261" i="10"/>
  <c r="E253" i="10"/>
  <c r="D249" i="10"/>
  <c r="E245" i="10"/>
  <c r="C271" i="10" l="1"/>
  <c r="C280" i="10"/>
  <c r="E281" i="10"/>
  <c r="E247" i="10" s="1"/>
  <c r="E278" i="10" s="1"/>
  <c r="D281" i="10"/>
  <c r="D280" i="10"/>
  <c r="P237" i="10"/>
  <c r="O237" i="10"/>
  <c r="E232" i="10"/>
  <c r="E234" i="10" s="1"/>
  <c r="Q215" i="10"/>
  <c r="P215" i="10"/>
  <c r="O215" i="10"/>
  <c r="E213" i="10"/>
  <c r="E211" i="10"/>
  <c r="Q205" i="10"/>
  <c r="P205" i="10"/>
  <c r="O205" i="10"/>
  <c r="E203" i="10"/>
  <c r="E205" i="10" s="1"/>
  <c r="Q196" i="10"/>
  <c r="P196" i="10"/>
  <c r="O196" i="10"/>
  <c r="E194" i="10"/>
  <c r="E192" i="10"/>
  <c r="E189" i="10"/>
  <c r="Q183" i="10"/>
  <c r="P183" i="10"/>
  <c r="O183" i="10"/>
  <c r="E181" i="10"/>
  <c r="E179" i="10"/>
  <c r="P173" i="10"/>
  <c r="O173" i="10"/>
  <c r="N170" i="10"/>
  <c r="M170" i="10"/>
  <c r="L170" i="10"/>
  <c r="K170" i="10"/>
  <c r="J170" i="10"/>
  <c r="I170" i="10"/>
  <c r="H170" i="10"/>
  <c r="E170" i="10"/>
  <c r="N167" i="10"/>
  <c r="M167" i="10"/>
  <c r="L167" i="10"/>
  <c r="K167" i="10"/>
  <c r="J167" i="10"/>
  <c r="I167" i="10"/>
  <c r="H167" i="10"/>
  <c r="E167" i="10"/>
  <c r="N165" i="10"/>
  <c r="M165" i="10"/>
  <c r="L165" i="10"/>
  <c r="K165" i="10"/>
  <c r="J165" i="10"/>
  <c r="I165" i="10"/>
  <c r="H165" i="10"/>
  <c r="E165" i="10"/>
  <c r="P159" i="10"/>
  <c r="O159" i="10"/>
  <c r="N155" i="10"/>
  <c r="M155" i="10"/>
  <c r="L155" i="10"/>
  <c r="K155" i="10"/>
  <c r="J155" i="10"/>
  <c r="I155" i="10"/>
  <c r="H155" i="10"/>
  <c r="E155" i="10"/>
  <c r="N152" i="10"/>
  <c r="M152" i="10"/>
  <c r="L152" i="10"/>
  <c r="K152" i="10"/>
  <c r="J152" i="10"/>
  <c r="I152" i="10"/>
  <c r="I151" i="10" s="1"/>
  <c r="I159" i="10" s="1"/>
  <c r="H152" i="10"/>
  <c r="E152" i="10"/>
  <c r="N142" i="10"/>
  <c r="M142" i="10"/>
  <c r="L142" i="10"/>
  <c r="K142" i="10"/>
  <c r="J142" i="10"/>
  <c r="I142" i="10"/>
  <c r="H142" i="10"/>
  <c r="E142" i="10"/>
  <c r="N138" i="10"/>
  <c r="M138" i="10"/>
  <c r="L138" i="10"/>
  <c r="K138" i="10"/>
  <c r="J138" i="10"/>
  <c r="I138" i="10"/>
  <c r="H138" i="10"/>
  <c r="E138" i="10"/>
  <c r="N136" i="10"/>
  <c r="M136" i="10"/>
  <c r="L136" i="10"/>
  <c r="K136" i="10"/>
  <c r="J136" i="10"/>
  <c r="I136" i="10"/>
  <c r="H136" i="10"/>
  <c r="E136" i="10"/>
  <c r="N128" i="10"/>
  <c r="M128" i="10"/>
  <c r="L128" i="10"/>
  <c r="K128" i="10"/>
  <c r="J128" i="10"/>
  <c r="I128" i="10"/>
  <c r="H128" i="10"/>
  <c r="E128" i="10"/>
  <c r="N125" i="10"/>
  <c r="M125" i="10"/>
  <c r="L125" i="10"/>
  <c r="K125" i="10"/>
  <c r="J125" i="10"/>
  <c r="I125" i="10"/>
  <c r="H125" i="10"/>
  <c r="E125" i="10"/>
  <c r="N119" i="10"/>
  <c r="M119" i="10"/>
  <c r="L119" i="10"/>
  <c r="K119" i="10"/>
  <c r="J119" i="10"/>
  <c r="I119" i="10"/>
  <c r="H119" i="10"/>
  <c r="E119" i="10"/>
  <c r="N117" i="10"/>
  <c r="M117" i="10"/>
  <c r="L117" i="10"/>
  <c r="K117" i="10"/>
  <c r="J117" i="10"/>
  <c r="I117" i="10"/>
  <c r="H117" i="10"/>
  <c r="E117" i="10"/>
  <c r="Q114" i="10"/>
  <c r="P114" i="10"/>
  <c r="O114" i="10"/>
  <c r="E111" i="10"/>
  <c r="E108" i="10"/>
  <c r="Q103" i="10"/>
  <c r="P103" i="10"/>
  <c r="O103" i="10"/>
  <c r="E101" i="10"/>
  <c r="E98" i="10"/>
  <c r="E96" i="10"/>
  <c r="E95" i="10"/>
  <c r="P89" i="10"/>
  <c r="O89" i="10"/>
  <c r="E89" i="10"/>
  <c r="Q84" i="10"/>
  <c r="P84" i="10"/>
  <c r="O84" i="10"/>
  <c r="E80" i="10"/>
  <c r="E78" i="10"/>
  <c r="P75" i="10"/>
  <c r="O75" i="10"/>
  <c r="E75" i="10"/>
  <c r="Q70" i="10"/>
  <c r="P70" i="10"/>
  <c r="O70" i="10"/>
  <c r="E67" i="10"/>
  <c r="E65" i="10"/>
  <c r="E63" i="10"/>
  <c r="E49" i="10"/>
  <c r="E52" i="10" s="1"/>
  <c r="E42" i="10"/>
  <c r="E44" i="10" s="1"/>
  <c r="E33" i="10"/>
  <c r="E37" i="10" s="1"/>
  <c r="E26" i="10"/>
  <c r="E24" i="10"/>
  <c r="E17" i="10"/>
  <c r="E15" i="10"/>
  <c r="E7" i="10"/>
  <c r="E10" i="10" s="1"/>
  <c r="J151" i="10" l="1"/>
  <c r="J159" i="10" s="1"/>
  <c r="Q63" i="10"/>
  <c r="Q75" i="10"/>
  <c r="J164" i="10"/>
  <c r="J173" i="10" s="1"/>
  <c r="Q211" i="10"/>
  <c r="Q65" i="10"/>
  <c r="J135" i="10"/>
  <c r="J146" i="10" s="1"/>
  <c r="E164" i="10"/>
  <c r="E173" i="10" s="1"/>
  <c r="Q80" i="10"/>
  <c r="J124" i="10"/>
  <c r="J130" i="10" s="1"/>
  <c r="K164" i="10"/>
  <c r="K173" i="10" s="1"/>
  <c r="K151" i="10"/>
  <c r="K159" i="10" s="1"/>
  <c r="I124" i="10"/>
  <c r="I130" i="10" s="1"/>
  <c r="L164" i="10"/>
  <c r="L173" i="10" s="1"/>
  <c r="E183" i="10"/>
  <c r="E223" i="10" s="1"/>
  <c r="E135" i="10"/>
  <c r="E146" i="10" s="1"/>
  <c r="Q98" i="10"/>
  <c r="Q111" i="10"/>
  <c r="E19" i="10"/>
  <c r="H124" i="10"/>
  <c r="H130" i="10" s="1"/>
  <c r="L124" i="10"/>
  <c r="L130" i="10" s="1"/>
  <c r="Q181" i="10"/>
  <c r="E28" i="10"/>
  <c r="E215" i="10"/>
  <c r="K135" i="10"/>
  <c r="K146" i="10" s="1"/>
  <c r="Q67" i="10"/>
  <c r="E84" i="10"/>
  <c r="E219" i="10" s="1"/>
  <c r="Q89" i="10"/>
  <c r="L135" i="10"/>
  <c r="L146" i="10" s="1"/>
  <c r="L151" i="10"/>
  <c r="L159" i="10" s="1"/>
  <c r="I164" i="10"/>
  <c r="I173" i="10" s="1"/>
  <c r="I135" i="10"/>
  <c r="I146" i="10" s="1"/>
  <c r="H151" i="10"/>
  <c r="H159" i="10" s="1"/>
  <c r="Q192" i="10"/>
  <c r="E70" i="10"/>
  <c r="E218" i="10" s="1"/>
  <c r="Q78" i="10"/>
  <c r="E93" i="10"/>
  <c r="E103" i="10" s="1"/>
  <c r="E220" i="10" s="1"/>
  <c r="Q179" i="10"/>
  <c r="E114" i="10"/>
  <c r="E222" i="10" s="1"/>
  <c r="Q108" i="10"/>
  <c r="E124" i="10"/>
  <c r="K124" i="10"/>
  <c r="K130" i="10" s="1"/>
  <c r="H164" i="10"/>
  <c r="H173" i="10" s="1"/>
  <c r="E151" i="10"/>
  <c r="H135" i="10"/>
  <c r="H146" i="10" s="1"/>
  <c r="E196" i="10"/>
  <c r="Q189" i="10"/>
  <c r="D271" i="10"/>
  <c r="Q93" i="10" l="1"/>
  <c r="E54" i="10"/>
  <c r="E221" i="10"/>
  <c r="E225" i="10" s="1"/>
  <c r="E130" i="10"/>
  <c r="E159" i="10"/>
  <c r="E237" i="10"/>
  <c r="E238" i="10" s="1"/>
  <c r="M164" i="10" l="1"/>
  <c r="M135" i="10"/>
  <c r="M146" i="10" s="1"/>
  <c r="N164" i="10"/>
  <c r="N173" i="10" s="1"/>
  <c r="M173" i="10"/>
  <c r="M124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D266" i="10"/>
  <c r="D257" i="10" l="1"/>
  <c r="C262" i="10"/>
  <c r="C263" i="10" s="1"/>
  <c r="C258" i="10"/>
  <c r="C254" i="10"/>
  <c r="C265" i="10"/>
  <c r="C267" i="10" s="1"/>
  <c r="C246" i="10"/>
  <c r="C250" i="10"/>
  <c r="C251" i="10" s="1"/>
  <c r="D254" i="10"/>
  <c r="E255" i="10"/>
  <c r="D250" i="10"/>
  <c r="D251" i="10" s="1"/>
  <c r="D262" i="10"/>
  <c r="D263" i="10" s="1"/>
  <c r="E263" i="10"/>
  <c r="D265" i="10"/>
  <c r="D267" i="10" s="1"/>
  <c r="D258" i="10"/>
  <c r="D246" i="10"/>
  <c r="C6" i="3" l="1"/>
  <c r="B13" i="9" s="1"/>
  <c r="B12" i="9" s="1"/>
  <c r="D259" i="10"/>
  <c r="C257" i="10"/>
  <c r="C259" i="10" s="1"/>
  <c r="C274" i="10"/>
  <c r="D253" i="10"/>
  <c r="D255" i="10" s="1"/>
  <c r="D277" i="10" s="1"/>
  <c r="D245" i="10"/>
  <c r="C253" i="10"/>
  <c r="C255" i="10" s="1"/>
  <c r="C277" i="10" s="1"/>
  <c r="D274" i="10"/>
  <c r="F7" i="1" l="1"/>
  <c r="D247" i="10"/>
  <c r="D278" i="10" s="1"/>
  <c r="D273" i="10"/>
  <c r="C245" i="10"/>
  <c r="C247" i="10" s="1"/>
  <c r="B11" i="9" l="1"/>
  <c r="C278" i="10"/>
  <c r="C273" i="10"/>
  <c r="E257" i="10" l="1"/>
  <c r="E11" i="7"/>
  <c r="E5" i="7" s="1"/>
  <c r="F5" i="1" s="1"/>
  <c r="E259" i="10" l="1"/>
  <c r="F4" i="1" l="1"/>
  <c r="F10" i="1" l="1"/>
  <c r="F20" i="1" s="1"/>
  <c r="E11" i="11" l="1"/>
  <c r="E271" i="10" l="1"/>
  <c r="E280" i="10"/>
  <c r="E28" i="7" l="1"/>
  <c r="E249" i="10"/>
  <c r="E251" i="10" l="1"/>
  <c r="E277" i="10" s="1"/>
  <c r="E273" i="10"/>
</calcChain>
</file>

<file path=xl/sharedStrings.xml><?xml version="1.0" encoding="utf-8"?>
<sst xmlns="http://schemas.openxmlformats.org/spreadsheetml/2006/main" count="667" uniqueCount="283">
  <si>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</si>
  <si>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</si>
  <si>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</si>
  <si>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</si>
  <si>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</si>
  <si>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</si>
  <si>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</si>
  <si>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</si>
  <si>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</si>
  <si>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</si>
  <si>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</si>
  <si>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</si>
  <si>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</si>
  <si>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</si>
  <si>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</si>
  <si>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</si>
  <si>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</si>
  <si>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</si>
  <si>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</si>
  <si>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</si>
  <si>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</si>
  <si>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</si>
  <si>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</si>
  <si>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</si>
  <si>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</si>
  <si>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</si>
  <si>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</si>
  <si>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</si>
  <si>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</si>
  <si>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</si>
  <si>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</si>
  <si>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</si>
  <si>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</si>
  <si>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</si>
  <si>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</si>
  <si>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</si>
  <si>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</si>
  <si>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</si>
  <si>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</si>
  <si>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</si>
  <si>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</si>
  <si>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</si>
  <si>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</si>
  <si>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</si>
  <si>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</si>
  <si>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</si>
  <si>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</si>
  <si>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</si>
  <si>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</si>
  <si>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</si>
  <si>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</si>
  <si>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</si>
  <si>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</si>
  <si>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</si>
  <si>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</si>
  <si>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</si>
  <si>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</si>
  <si>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</si>
  <si>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</si>
  <si>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</si>
  <si>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</si>
  <si>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</si>
  <si>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</si>
  <si>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</si>
  <si>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</si>
  <si>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</si>
  <si>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</si>
  <si>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</si>
  <si>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</si>
  <si>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</si>
  <si>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</si>
  <si>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</si>
  <si>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</si>
  <si>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</si>
  <si>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</si>
  <si>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</si>
  <si>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</si>
  <si>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</si>
  <si>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</si>
  <si>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</si>
  <si>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</si>
  <si>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</si>
  <si>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</si>
  <si>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</si>
  <si>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</si>
  <si>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</si>
  <si>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</si>
  <si>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</si>
  <si>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</si>
  <si>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</si>
  <si>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</si>
  <si>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</si>
  <si>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</si>
  <si>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</si>
  <si>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</si>
  <si>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</si>
  <si>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</si>
  <si>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</si>
  <si>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</si>
  <si>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</si>
  <si>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</si>
  <si>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</si>
  <si>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</si>
  <si>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</si>
  <si>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</si>
  <si>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</si>
  <si>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</si>
  <si>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</si>
  <si>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</si>
  <si>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</si>
  <si>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</si>
  <si>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</si>
  <si>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</si>
  <si>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</si>
  <si>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</si>
  <si>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</si>
  <si>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</si>
  <si>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</si>
  <si>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</si>
  <si>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</si>
  <si>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</si>
  <si>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</si>
  <si>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</si>
  <si>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>Namjenski primici od zaduživanja</t>
  </si>
  <si>
    <t xml:space="preserve"> Procjena 200x+1.</t>
  </si>
  <si>
    <t xml:space="preserve"> Procjena 200x+2.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</si>
  <si>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</si>
  <si>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</si>
  <si>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</si>
  <si>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</si>
  <si>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</si>
  <si>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</si>
  <si>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</si>
  <si>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</si>
  <si>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</si>
  <si>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</si>
  <si>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</si>
  <si>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</si>
  <si>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</si>
  <si>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</si>
  <si>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</si>
  <si>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</si>
  <si>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</si>
  <si>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</si>
  <si>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</si>
  <si>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</si>
  <si>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</si>
  <si>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</si>
  <si>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</si>
  <si>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</si>
  <si>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</si>
  <si>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</si>
  <si>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</si>
  <si>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</si>
  <si>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</si>
  <si>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</si>
  <si>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</si>
  <si>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</si>
  <si>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</si>
  <si>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</si>
  <si>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</si>
  <si>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</si>
  <si>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</si>
  <si>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</si>
  <si>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</si>
  <si>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</si>
  <si>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</si>
  <si>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</si>
  <si>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</si>
  <si>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</si>
  <si>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</si>
  <si>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</si>
  <si>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</si>
  <si>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</si>
  <si>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</si>
  <si>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</si>
  <si>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</si>
  <si>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</si>
  <si>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</si>
  <si>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</si>
  <si>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</si>
  <si>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</si>
  <si>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</si>
  <si>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</si>
  <si>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</si>
  <si>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</si>
  <si>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3231</t>
  </si>
  <si>
    <t>Usluge telefona, pošte i prijevoza</t>
  </si>
  <si>
    <t>3232</t>
  </si>
  <si>
    <t>Usluge tekućeg i investicijskog održavanja</t>
  </si>
  <si>
    <t>Komunalne usluge</t>
  </si>
  <si>
    <t>3238</t>
  </si>
  <si>
    <t>Računalne usluge</t>
  </si>
  <si>
    <t>3239</t>
  </si>
  <si>
    <t>3293</t>
  </si>
  <si>
    <t>Reprezentacija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</si>
  <si>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</si>
  <si>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</si>
  <si>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</si>
  <si>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</si>
  <si>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</si>
  <si>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</si>
  <si>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</si>
  <si>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</si>
  <si>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</si>
  <si>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</si>
  <si>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</si>
  <si>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</si>
  <si>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</si>
  <si>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</si>
  <si>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</si>
  <si>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</si>
  <si>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</si>
  <si>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</si>
  <si>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</si>
  <si>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</si>
  <si>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</si>
  <si>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</si>
  <si>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</si>
  <si>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</si>
  <si>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</si>
  <si>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</si>
  <si>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</si>
  <si>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</si>
  <si>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</si>
  <si>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</si>
  <si>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</si>
  <si>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</si>
  <si>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</si>
  <si>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</si>
  <si>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</si>
  <si>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</si>
  <si>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</si>
  <si>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</si>
  <si>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</si>
  <si>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</si>
  <si>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</si>
  <si>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</si>
  <si>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</si>
  <si>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</si>
  <si>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</si>
  <si>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</si>
  <si>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</si>
  <si>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</si>
  <si>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</si>
  <si>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</si>
  <si>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</si>
  <si>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</si>
  <si>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</si>
  <si>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</si>
  <si>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</si>
  <si>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</si>
  <si>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</si>
  <si>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A78000022</t>
  </si>
  <si>
    <t>022</t>
  </si>
  <si>
    <t>TIFLOLOŠKI MUZEJ</t>
  </si>
  <si>
    <t>REDOVNA  DJELATNOST</t>
  </si>
  <si>
    <t>PROGRAMSKA DJELATNOST</t>
  </si>
  <si>
    <t>A78000122</t>
  </si>
  <si>
    <t>Plaće za posebne uvjete rada</t>
  </si>
  <si>
    <t>Ostali rashodi za zaposlene</t>
  </si>
  <si>
    <t>Premije osiguranja</t>
  </si>
  <si>
    <t>Ostali prihodi</t>
  </si>
  <si>
    <t>Ostale naknade troškova zaposlenima</t>
  </si>
  <si>
    <t>Usluge promidžbe i informiranja</t>
  </si>
  <si>
    <t>Članarine i norme</t>
  </si>
  <si>
    <t xml:space="preserve">082 Službe kulture </t>
  </si>
  <si>
    <t>08 Rekreacija, kultura i religija</t>
  </si>
  <si>
    <t>Troškovi sudskih postupaka</t>
  </si>
  <si>
    <t>Zatezne kamate</t>
  </si>
  <si>
    <t>324</t>
  </si>
  <si>
    <t>323</t>
  </si>
  <si>
    <t>Grafičke i tiskarske usluge. usluge kopiranja i uvezivanja i slično</t>
  </si>
  <si>
    <t>32</t>
  </si>
  <si>
    <t>3237</t>
  </si>
  <si>
    <t>Plan 2024 godina</t>
  </si>
  <si>
    <t>Naknada za korištenje priv.automobila u sl.svrhe</t>
  </si>
  <si>
    <t>Zdravstene i veterinarske usluge</t>
  </si>
  <si>
    <t>Projekcija 2025 godina</t>
  </si>
  <si>
    <t>Projekcija 2026 godina</t>
  </si>
  <si>
    <t>FINANCIJSKI PLAN ZA RAZDOBLJE 2024. - 2026. GODINE</t>
  </si>
  <si>
    <t>FINANCIJSKI PLAN ZA PERIOD 2024. - 2026. GODINE</t>
  </si>
  <si>
    <t>FINANCIJKI PLAN ZA RAZDOBLJE 2024. DO 2026.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</si>
</sst>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2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444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18" fillId="0" borderId="0" xfId="2" applyNumberFormat="1" applyFont="1"/>
    <xf numFmtId="3" fontId="8" fillId="0" borderId="0" xfId="2" applyNumberFormat="1" applyFont="1" applyAlignment="1">
      <alignment vertical="center"/>
    </xf>
    <xf numFmtId="49" fontId="12" fillId="0" borderId="0" xfId="2" applyNumberFormat="1" applyFont="1"/>
    <xf numFmtId="49" fontId="18" fillId="0" borderId="0" xfId="2" applyNumberFormat="1" applyFont="1" applyAlignment="1">
      <alignment horizontal="center"/>
    </xf>
    <xf numFmtId="49" fontId="18" fillId="0" borderId="0" xfId="2" applyNumberFormat="1" applyFont="1"/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3" fontId="12" fillId="0" borderId="14" xfId="2" applyNumberFormat="1" applyFont="1" applyBorder="1" applyAlignment="1">
      <alignment horizontal="right" vertical="center"/>
    </xf>
    <xf numFmtId="3" fontId="12" fillId="0" borderId="15" xfId="2" applyNumberFormat="1" applyFont="1" applyBorder="1" applyAlignment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 wrapText="1"/>
    </xf>
    <xf numFmtId="3" fontId="19" fillId="0" borderId="18" xfId="2" applyNumberFormat="1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3" fontId="19" fillId="0" borderId="21" xfId="2" applyNumberFormat="1" applyFont="1" applyBorder="1" applyAlignment="1">
      <alignment vertical="center"/>
    </xf>
    <xf numFmtId="49" fontId="12" fillId="0" borderId="5" xfId="2" quotePrefix="1" applyNumberFormat="1" applyFont="1" applyBorder="1" applyAlignment="1">
      <alignment horizontal="left" vertical="center"/>
    </xf>
    <xf numFmtId="3" fontId="12" fillId="0" borderId="4" xfId="2" applyNumberFormat="1" applyFont="1" applyBorder="1" applyAlignment="1">
      <alignment horizontal="right" vertical="center"/>
    </xf>
    <xf numFmtId="3" fontId="12" fillId="0" borderId="0" xfId="2" quotePrefix="1" applyNumberFormat="1" applyFont="1" applyAlignment="1">
      <alignment horizontal="center" vertical="center"/>
    </xf>
    <xf numFmtId="3" fontId="12" fillId="0" borderId="0" xfId="2" applyNumberFormat="1" applyFont="1" applyAlignment="1">
      <alignment horizontal="right"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 wrapText="1"/>
    </xf>
    <xf numFmtId="3" fontId="12" fillId="0" borderId="17" xfId="2" applyNumberFormat="1" applyFont="1" applyBorder="1" applyAlignment="1">
      <alignment horizontal="right" vertical="center"/>
    </xf>
    <xf numFmtId="3" fontId="12" fillId="0" borderId="18" xfId="2" applyNumberFormat="1" applyFont="1" applyBorder="1" applyAlignment="1">
      <alignment horizontal="right" vertical="center"/>
    </xf>
    <xf numFmtId="3" fontId="12" fillId="0" borderId="0" xfId="2" applyNumberFormat="1" applyFont="1"/>
    <xf numFmtId="3" fontId="8" fillId="0" borderId="3" xfId="2" quotePrefix="1" applyNumberFormat="1" applyFont="1" applyBorder="1" applyAlignment="1">
      <alignment horizontal="center" vertical="center" wrapText="1"/>
    </xf>
    <xf numFmtId="3" fontId="1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0" xfId="2" applyNumberFormat="1" applyFont="1" applyAlignment="1">
      <alignment horizontal="right"/>
    </xf>
    <xf numFmtId="3" fontId="8" fillId="0" borderId="0" xfId="2" applyNumberFormat="1" applyFont="1"/>
    <xf numFmtId="3" fontId="19" fillId="0" borderId="17" xfId="2" applyNumberFormat="1" applyFont="1" applyBorder="1" applyAlignment="1">
      <alignment horizontal="right" vertical="center"/>
    </xf>
    <xf numFmtId="3" fontId="19" fillId="0" borderId="18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 vertical="center"/>
    </xf>
    <xf numFmtId="3" fontId="19" fillId="0" borderId="20" xfId="2" applyNumberFormat="1" applyFont="1" applyBorder="1" applyAlignment="1">
      <alignment horizontal="right" vertical="center"/>
    </xf>
    <xf numFmtId="3" fontId="19" fillId="0" borderId="21" xfId="2" applyNumberFormat="1" applyFont="1" applyBorder="1" applyAlignment="1">
      <alignment horizontal="right" vertical="center"/>
    </xf>
    <xf numFmtId="3" fontId="12" fillId="0" borderId="5" xfId="2" quotePrefix="1" applyNumberFormat="1" applyFont="1" applyBorder="1" applyAlignment="1">
      <alignment horizontal="left" vertical="center"/>
    </xf>
    <xf numFmtId="0" fontId="18" fillId="0" borderId="0" xfId="2" applyFont="1" applyAlignment="1">
      <alignment horizontal="center" wrapText="1"/>
    </xf>
    <xf numFmtId="0" fontId="8" fillId="0" borderId="0" xfId="2" applyFont="1"/>
    <xf numFmtId="49" fontId="12" fillId="0" borderId="5" xfId="2" quotePrefix="1" applyNumberFormat="1" applyFont="1" applyBorder="1" applyAlignment="1">
      <alignment horizontal="left" vertical="center" wrapText="1"/>
    </xf>
    <xf numFmtId="49" fontId="12" fillId="0" borderId="0" xfId="2" quotePrefix="1" applyNumberFormat="1" applyFont="1" applyAlignment="1">
      <alignment horizontal="center" vertical="center" wrapText="1"/>
    </xf>
    <xf numFmtId="0" fontId="12" fillId="0" borderId="0" xfId="2" quotePrefix="1" applyFont="1" applyAlignment="1">
      <alignment horizontal="left" vertical="center"/>
    </xf>
    <xf numFmtId="49" fontId="18" fillId="0" borderId="0" xfId="2" applyNumberFormat="1" applyFont="1" applyAlignment="1">
      <alignment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3" fontId="8" fillId="0" borderId="0" xfId="2" quotePrefix="1" applyNumberFormat="1" applyFont="1" applyAlignment="1">
      <alignment vertical="center" wrapText="1"/>
    </xf>
    <xf numFmtId="3" fontId="18" fillId="0" borderId="0" xfId="2" applyNumberFormat="1" applyFont="1" applyAlignment="1">
      <alignment horizontal="left"/>
    </xf>
    <xf numFmtId="3" fontId="8" fillId="0" borderId="0" xfId="2" quotePrefix="1" applyNumberFormat="1" applyFont="1" applyAlignment="1">
      <alignment horizontal="left"/>
    </xf>
    <xf numFmtId="3" fontId="12" fillId="0" borderId="0" xfId="2" quotePrefix="1" applyNumberFormat="1" applyFont="1" applyAlignment="1">
      <alignment horizontal="left" vertical="center"/>
    </xf>
    <xf numFmtId="3" fontId="12" fillId="0" borderId="0" xfId="2" applyNumberFormat="1" applyFont="1" applyAlignment="1">
      <alignment vertical="center"/>
    </xf>
    <xf numFmtId="0" fontId="12" fillId="0" borderId="16" xfId="2" applyFont="1" applyBorder="1" applyAlignment="1">
      <alignment horizontal="center"/>
    </xf>
    <xf numFmtId="0" fontId="19" fillId="0" borderId="16" xfId="2" applyFont="1" applyBorder="1" applyAlignment="1">
      <alignment horizontal="center"/>
    </xf>
    <xf numFmtId="3" fontId="19" fillId="0" borderId="0" xfId="2" applyNumberFormat="1" applyFont="1" applyAlignment="1">
      <alignment vertical="center"/>
    </xf>
    <xf numFmtId="3" fontId="19" fillId="0" borderId="0" xfId="2" applyNumberFormat="1" applyFont="1"/>
    <xf numFmtId="3" fontId="12" fillId="0" borderId="5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/>
    </xf>
    <xf numFmtId="3" fontId="12" fillId="0" borderId="23" xfId="2" applyNumberFormat="1" applyFont="1" applyBorder="1" applyAlignment="1">
      <alignment horizontal="right"/>
    </xf>
    <xf numFmtId="3" fontId="12" fillId="0" borderId="14" xfId="2" applyNumberFormat="1" applyFont="1" applyBorder="1" applyAlignment="1">
      <alignment horizontal="right"/>
    </xf>
    <xf numFmtId="3" fontId="18" fillId="0" borderId="17" xfId="2" applyNumberFormat="1" applyFont="1" applyBorder="1"/>
    <xf numFmtId="0" fontId="12" fillId="0" borderId="17" xfId="3" applyFont="1" applyBorder="1" applyAlignment="1">
      <alignment horizontal="left" vertical="center" wrapText="1"/>
    </xf>
    <xf numFmtId="3" fontId="18" fillId="0" borderId="18" xfId="2" applyNumberFormat="1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 wrapText="1"/>
    </xf>
    <xf numFmtId="3" fontId="18" fillId="0" borderId="24" xfId="2" applyNumberFormat="1" applyFont="1" applyBorder="1"/>
    <xf numFmtId="3" fontId="18" fillId="0" borderId="25" xfId="2" applyNumberFormat="1" applyFont="1" applyBorder="1"/>
    <xf numFmtId="3" fontId="18" fillId="0" borderId="18" xfId="2" applyNumberFormat="1" applyFont="1" applyBorder="1"/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 wrapText="1"/>
    </xf>
    <xf numFmtId="3" fontId="18" fillId="0" borderId="20" xfId="2" applyNumberFormat="1" applyFont="1" applyBorder="1"/>
    <xf numFmtId="3" fontId="18" fillId="0" borderId="20" xfId="2" applyNumberFormat="1" applyFont="1" applyBorder="1" applyAlignment="1">
      <alignment horizontal="right" vertical="center"/>
    </xf>
    <xf numFmtId="3" fontId="18" fillId="0" borderId="21" xfId="2" applyNumberFormat="1" applyFont="1" applyBorder="1"/>
    <xf numFmtId="3" fontId="12" fillId="0" borderId="22" xfId="2" quotePrefix="1" applyNumberFormat="1" applyFont="1" applyBorder="1" applyAlignment="1">
      <alignment horizontal="center" vertical="center"/>
    </xf>
    <xf numFmtId="3" fontId="18" fillId="0" borderId="17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8" fillId="0" borderId="0" xfId="2" applyNumberFormat="1" applyFont="1" applyAlignment="1">
      <alignment vertical="center"/>
    </xf>
    <xf numFmtId="0" fontId="12" fillId="0" borderId="22" xfId="2" quotePrefix="1" applyFont="1" applyBorder="1" applyAlignment="1">
      <alignment horizontal="center" vertical="center"/>
    </xf>
    <xf numFmtId="0" fontId="12" fillId="0" borderId="0" xfId="2" quotePrefix="1" applyFont="1" applyAlignment="1">
      <alignment horizontal="center" vertical="center"/>
    </xf>
    <xf numFmtId="3" fontId="12" fillId="0" borderId="0" xfId="2" applyNumberFormat="1" applyFont="1" applyAlignment="1">
      <alignment horizontal="center"/>
    </xf>
    <xf numFmtId="3" fontId="18" fillId="0" borderId="0" xfId="2" applyNumberFormat="1" applyFont="1" applyAlignment="1">
      <alignment horizontal="right" vertical="center"/>
    </xf>
    <xf numFmtId="3" fontId="12" fillId="0" borderId="28" xfId="2" quotePrefix="1" applyNumberFormat="1" applyFont="1" applyBorder="1" applyAlignment="1">
      <alignment horizontal="center" vertical="center"/>
    </xf>
    <xf numFmtId="3" fontId="12" fillId="0" borderId="11" xfId="2" applyNumberFormat="1" applyFont="1" applyBorder="1" applyAlignment="1">
      <alignment horizontal="right" vertical="center"/>
    </xf>
    <xf numFmtId="3" fontId="18" fillId="0" borderId="0" xfId="2" applyNumberFormat="1" applyFont="1" applyAlignment="1">
      <alignment horizontal="left" vertical="center"/>
    </xf>
    <xf numFmtId="3" fontId="8" fillId="0" borderId="0" xfId="2" applyNumberFormat="1" applyFont="1" applyAlignment="1">
      <alignment horizontal="center" vertical="center" wrapText="1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applyNumberFormat="1" applyFont="1" applyAlignment="1">
      <alignment vertical="center" wrapText="1"/>
    </xf>
    <xf numFmtId="3" fontId="12" fillId="0" borderId="0" xfId="2" quotePrefix="1" applyNumberFormat="1" applyFont="1" applyAlignment="1">
      <alignment vertical="center"/>
    </xf>
    <xf numFmtId="3" fontId="12" fillId="0" borderId="4" xfId="2" applyNumberFormat="1" applyFont="1" applyBorder="1"/>
    <xf numFmtId="3" fontId="12" fillId="0" borderId="5" xfId="2" applyNumberFormat="1" applyFont="1" applyBorder="1"/>
    <xf numFmtId="3" fontId="12" fillId="4" borderId="0" xfId="2" quotePrefix="1" applyNumberFormat="1" applyFont="1" applyFill="1" applyAlignment="1">
      <alignment horizontal="center" vertical="center"/>
    </xf>
    <xf numFmtId="3" fontId="12" fillId="4" borderId="0" xfId="2" applyNumberFormat="1" applyFont="1" applyFill="1" applyAlignment="1">
      <alignment vertical="center"/>
    </xf>
    <xf numFmtId="3" fontId="18" fillId="4" borderId="0" xfId="2" applyNumberFormat="1" applyFont="1" applyFill="1"/>
    <xf numFmtId="3" fontId="8" fillId="4" borderId="4" xfId="2" applyNumberFormat="1" applyFont="1" applyFill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/>
    </xf>
    <xf numFmtId="49" fontId="8" fillId="4" borderId="4" xfId="2" applyNumberFormat="1" applyFont="1" applyFill="1" applyBorder="1" applyAlignment="1">
      <alignment horizontal="center" vertical="center"/>
    </xf>
    <xf numFmtId="49" fontId="12" fillId="4" borderId="30" xfId="2" applyNumberFormat="1" applyFont="1" applyFill="1" applyBorder="1" applyAlignment="1">
      <alignment horizontal="center" vertical="center"/>
    </xf>
    <xf numFmtId="49" fontId="12" fillId="4" borderId="31" xfId="2" applyNumberFormat="1" applyFont="1" applyFill="1" applyBorder="1" applyAlignment="1">
      <alignment vertical="center"/>
    </xf>
    <xf numFmtId="49" fontId="18" fillId="4" borderId="32" xfId="2" applyNumberFormat="1" applyFont="1" applyFill="1" applyBorder="1" applyAlignment="1">
      <alignment vertical="center"/>
    </xf>
    <xf numFmtId="49" fontId="18" fillId="4" borderId="33" xfId="2" applyNumberFormat="1" applyFont="1" applyFill="1" applyBorder="1" applyAlignment="1">
      <alignment vertical="center"/>
    </xf>
    <xf numFmtId="49" fontId="18" fillId="4" borderId="34" xfId="2" applyNumberFormat="1" applyFont="1" applyFill="1" applyBorder="1" applyAlignment="1">
      <alignment vertical="center"/>
    </xf>
    <xf numFmtId="49" fontId="18" fillId="4" borderId="35" xfId="2" applyNumberFormat="1" applyFont="1" applyFill="1" applyBorder="1" applyAlignment="1">
      <alignment vertical="center"/>
    </xf>
    <xf numFmtId="49" fontId="18" fillId="4" borderId="19" xfId="2" applyNumberFormat="1" applyFont="1" applyFill="1" applyBorder="1" applyAlignment="1">
      <alignment vertical="center"/>
    </xf>
    <xf numFmtId="3" fontId="18" fillId="4" borderId="24" xfId="2" applyNumberFormat="1" applyFont="1" applyFill="1" applyBorder="1" applyAlignment="1">
      <alignment horizontal="right" vertical="center"/>
    </xf>
    <xf numFmtId="3" fontId="18" fillId="4" borderId="25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 vertical="center"/>
    </xf>
    <xf numFmtId="3" fontId="12" fillId="4" borderId="38" xfId="2" applyNumberFormat="1" applyFont="1" applyFill="1" applyBorder="1" applyAlignment="1">
      <alignment horizontal="right" vertical="center"/>
    </xf>
    <xf numFmtId="3" fontId="12" fillId="4" borderId="39" xfId="2" applyNumberFormat="1" applyFont="1" applyFill="1" applyBorder="1" applyAlignment="1">
      <alignment horizontal="right" vertical="center"/>
    </xf>
    <xf numFmtId="3" fontId="19" fillId="4" borderId="39" xfId="2" applyNumberFormat="1" applyFont="1" applyFill="1" applyBorder="1" applyAlignment="1">
      <alignment horizontal="right"/>
    </xf>
    <xf numFmtId="3" fontId="19" fillId="4" borderId="39" xfId="2" applyNumberFormat="1" applyFont="1" applyFill="1" applyBorder="1" applyAlignment="1">
      <alignment horizontal="right" vertical="center"/>
    </xf>
    <xf numFmtId="3" fontId="12" fillId="4" borderId="30" xfId="2" applyNumberFormat="1" applyFont="1" applyFill="1" applyBorder="1" applyAlignment="1">
      <alignment horizontal="right"/>
    </xf>
    <xf numFmtId="3" fontId="12" fillId="4" borderId="38" xfId="2" applyNumberFormat="1" applyFont="1" applyFill="1" applyBorder="1" applyAlignment="1">
      <alignment horizontal="right"/>
    </xf>
    <xf numFmtId="3" fontId="12" fillId="4" borderId="39" xfId="2" applyNumberFormat="1" applyFont="1" applyFill="1" applyBorder="1" applyAlignment="1">
      <alignment horizontal="right"/>
    </xf>
    <xf numFmtId="3" fontId="18" fillId="4" borderId="19" xfId="2" applyNumberFormat="1" applyFont="1" applyFill="1" applyBorder="1" applyAlignment="1">
      <alignment horizontal="right" vertical="center"/>
    </xf>
    <xf numFmtId="3" fontId="18" fillId="4" borderId="20" xfId="2" applyNumberFormat="1" applyFont="1" applyFill="1" applyBorder="1" applyAlignment="1">
      <alignment horizontal="right" vertical="center"/>
    </xf>
    <xf numFmtId="3" fontId="12" fillId="4" borderId="17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/>
    </xf>
    <xf numFmtId="3" fontId="12" fillId="4" borderId="20" xfId="2" applyNumberFormat="1" applyFont="1" applyFill="1" applyBorder="1" applyAlignment="1">
      <alignment horizontal="right"/>
    </xf>
    <xf numFmtId="3" fontId="12" fillId="4" borderId="21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 vertical="center"/>
    </xf>
    <xf numFmtId="3" fontId="12" fillId="4" borderId="25" xfId="2" applyNumberFormat="1" applyFont="1" applyFill="1" applyBorder="1" applyAlignment="1">
      <alignment horizontal="right" vertical="center"/>
    </xf>
    <xf numFmtId="3" fontId="18" fillId="0" borderId="36" xfId="2" applyNumberFormat="1" applyFont="1" applyBorder="1" applyAlignment="1">
      <alignment horizontal="right"/>
    </xf>
    <xf numFmtId="3" fontId="18" fillId="0" borderId="37" xfId="2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29" xfId="2" applyNumberFormat="1" applyFont="1" applyFill="1" applyBorder="1" applyAlignment="1">
      <alignment vertical="center"/>
    </xf>
    <xf numFmtId="3" fontId="19" fillId="4" borderId="41" xfId="2" applyNumberFormat="1" applyFont="1" applyFill="1" applyBorder="1"/>
    <xf numFmtId="3" fontId="19" fillId="4" borderId="12" xfId="2" applyNumberFormat="1" applyFont="1" applyFill="1" applyBorder="1" applyAlignment="1">
      <alignment vertical="center"/>
    </xf>
    <xf numFmtId="3" fontId="12" fillId="4" borderId="24" xfId="2" applyNumberFormat="1" applyFont="1" applyFill="1" applyBorder="1" applyAlignment="1">
      <alignment horizontal="right"/>
    </xf>
    <xf numFmtId="3" fontId="12" fillId="4" borderId="25" xfId="2" applyNumberFormat="1" applyFont="1" applyFill="1" applyBorder="1" applyAlignment="1">
      <alignment horizontal="right"/>
    </xf>
    <xf numFmtId="3" fontId="18" fillId="4" borderId="13" xfId="2" applyNumberFormat="1" applyFont="1" applyFill="1" applyBorder="1" applyAlignment="1">
      <alignment horizontal="right" vertical="center"/>
    </xf>
    <xf numFmtId="3" fontId="18" fillId="4" borderId="14" xfId="2" applyNumberFormat="1" applyFont="1" applyFill="1" applyBorder="1" applyAlignment="1">
      <alignment horizontal="right" vertical="center"/>
    </xf>
    <xf numFmtId="3" fontId="18" fillId="4" borderId="15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/>
    </xf>
    <xf numFmtId="3" fontId="18" fillId="4" borderId="36" xfId="2" applyNumberFormat="1" applyFont="1" applyFill="1" applyBorder="1" applyAlignment="1">
      <alignment horizontal="right" vertical="center"/>
    </xf>
    <xf numFmtId="0" fontId="19" fillId="4" borderId="38" xfId="2" applyFont="1" applyFill="1" applyBorder="1" applyAlignment="1">
      <alignment horizontal="right" vertical="center"/>
    </xf>
    <xf numFmtId="3" fontId="18" fillId="4" borderId="37" xfId="2" applyNumberFormat="1" applyFont="1" applyFill="1" applyBorder="1" applyAlignment="1">
      <alignment horizontal="right" vertical="center"/>
    </xf>
    <xf numFmtId="3" fontId="18" fillId="4" borderId="42" xfId="2" applyNumberFormat="1" applyFont="1" applyFill="1" applyBorder="1" applyAlignment="1">
      <alignment horizontal="right" vertical="center"/>
    </xf>
    <xf numFmtId="3" fontId="12" fillId="4" borderId="43" xfId="2" applyNumberFormat="1" applyFont="1" applyFill="1" applyBorder="1" applyAlignment="1">
      <alignment horizontal="right"/>
    </xf>
    <xf numFmtId="3" fontId="18" fillId="4" borderId="44" xfId="2" applyNumberFormat="1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 vertical="center"/>
    </xf>
    <xf numFmtId="0" fontId="19" fillId="4" borderId="43" xfId="2" applyFont="1" applyFill="1" applyBorder="1" applyAlignment="1">
      <alignment horizontal="right"/>
    </xf>
    <xf numFmtId="49" fontId="18" fillId="4" borderId="21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horizontal="left" vertical="center" wrapText="1"/>
    </xf>
    <xf numFmtId="49" fontId="18" fillId="4" borderId="25" xfId="2" applyNumberFormat="1" applyFont="1" applyFill="1" applyBorder="1" applyAlignment="1">
      <alignment vertical="center"/>
    </xf>
    <xf numFmtId="49" fontId="12" fillId="4" borderId="39" xfId="2" applyNumberFormat="1" applyFont="1" applyFill="1" applyBorder="1" applyAlignment="1">
      <alignment vertical="center"/>
    </xf>
    <xf numFmtId="49" fontId="18" fillId="4" borderId="37" xfId="2" applyNumberFormat="1" applyFont="1" applyFill="1" applyBorder="1" applyAlignment="1">
      <alignment vertical="center"/>
    </xf>
    <xf numFmtId="3" fontId="12" fillId="4" borderId="44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/>
    </xf>
    <xf numFmtId="3" fontId="12" fillId="4" borderId="19" xfId="2" applyNumberFormat="1" applyFont="1" applyFill="1" applyBorder="1" applyAlignment="1">
      <alignment horizontal="right"/>
    </xf>
    <xf numFmtId="3" fontId="12" fillId="4" borderId="13" xfId="2" applyNumberFormat="1" applyFont="1" applyFill="1" applyBorder="1" applyAlignment="1">
      <alignment horizontal="right" vertical="center"/>
    </xf>
    <xf numFmtId="3" fontId="12" fillId="4" borderId="46" xfId="2" applyNumberFormat="1" applyFont="1" applyFill="1" applyBorder="1" applyAlignment="1">
      <alignment horizontal="right"/>
    </xf>
    <xf numFmtId="3" fontId="12" fillId="4" borderId="16" xfId="2" applyNumberFormat="1" applyFont="1" applyFill="1" applyBorder="1" applyAlignment="1">
      <alignment horizontal="right" vertical="center"/>
    </xf>
    <xf numFmtId="3" fontId="18" fillId="0" borderId="19" xfId="2" applyNumberFormat="1" applyFont="1" applyBorder="1" applyAlignment="1">
      <alignment horizontal="right"/>
    </xf>
    <xf numFmtId="0" fontId="21" fillId="0" borderId="0" xfId="0" applyFont="1"/>
    <xf numFmtId="0" fontId="8" fillId="4" borderId="0" xfId="1" applyFont="1" applyFill="1" applyAlignment="1">
      <alignment vertical="center" wrapText="1"/>
    </xf>
    <xf numFmtId="3" fontId="12" fillId="0" borderId="15" xfId="2" applyNumberFormat="1" applyFont="1" applyBorder="1" applyAlignment="1">
      <alignment horizontal="right"/>
    </xf>
    <xf numFmtId="3" fontId="12" fillId="0" borderId="47" xfId="2" applyNumberFormat="1" applyFont="1" applyBorder="1" applyAlignment="1">
      <alignment horizontal="right"/>
    </xf>
    <xf numFmtId="3" fontId="12" fillId="0" borderId="20" xfId="2" applyNumberFormat="1" applyFont="1" applyBorder="1" applyAlignment="1">
      <alignment horizontal="right"/>
    </xf>
    <xf numFmtId="3" fontId="12" fillId="0" borderId="21" xfId="2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22" fillId="0" borderId="0" xfId="0" applyFont="1"/>
    <xf numFmtId="3" fontId="19" fillId="0" borderId="0" xfId="0" applyNumberFormat="1" applyFont="1" applyAlignment="1">
      <alignment horizontal="left"/>
    </xf>
    <xf numFmtId="0" fontId="23" fillId="0" borderId="0" xfId="1" applyFont="1" applyAlignment="1">
      <alignment wrapText="1"/>
    </xf>
    <xf numFmtId="0" fontId="18" fillId="0" borderId="0" xfId="0" applyFont="1"/>
    <xf numFmtId="0" fontId="18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0" fontId="24" fillId="0" borderId="0" xfId="0" applyFont="1"/>
    <xf numFmtId="3" fontId="12" fillId="4" borderId="0" xfId="0" applyNumberFormat="1" applyFont="1" applyFill="1" applyAlignment="1">
      <alignment vertical="center"/>
    </xf>
    <xf numFmtId="3" fontId="12" fillId="6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26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right" vertical="center"/>
    </xf>
    <xf numFmtId="49" fontId="30" fillId="2" borderId="4" xfId="0" applyNumberFormat="1" applyFont="1" applyFill="1" applyBorder="1" applyAlignment="1">
      <alignment vertical="center"/>
    </xf>
    <xf numFmtId="3" fontId="30" fillId="2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3" fontId="30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30" fillId="4" borderId="4" xfId="0" applyFont="1" applyFill="1" applyBorder="1" applyAlignment="1">
      <alignment vertical="center"/>
    </xf>
    <xf numFmtId="49" fontId="30" fillId="6" borderId="4" xfId="0" applyNumberFormat="1" applyFont="1" applyFill="1" applyBorder="1" applyAlignment="1">
      <alignment horizontal="right" vertical="center"/>
    </xf>
    <xf numFmtId="0" fontId="10" fillId="6" borderId="4" xfId="0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3" fontId="30" fillId="4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0" fontId="33" fillId="4" borderId="10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0" xfId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3" fontId="37" fillId="0" borderId="10" xfId="7" applyNumberFormat="1" applyFont="1" applyBorder="1" applyAlignment="1">
      <alignment horizontal="right" vertical="center"/>
    </xf>
    <xf numFmtId="3" fontId="33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9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center" vertical="center"/>
    </xf>
    <xf numFmtId="0" fontId="19" fillId="4" borderId="10" xfId="6" quotePrefix="1" applyFont="1" applyFill="1" applyBorder="1" applyAlignment="1">
      <alignment horizontal="left" vertical="center"/>
    </xf>
    <xf numFmtId="0" fontId="19" fillId="4" borderId="10" xfId="6" quotePrefix="1" applyFont="1" applyFill="1" applyBorder="1" applyAlignment="1">
      <alignment horizontal="right" vertical="center"/>
    </xf>
    <xf numFmtId="0" fontId="19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5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1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4" borderId="10" xfId="0" applyNumberFormat="1" applyFont="1" applyFill="1" applyBorder="1" applyAlignment="1">
      <alignment vertical="center" wrapText="1"/>
    </xf>
    <xf numFmtId="3" fontId="18" fillId="4" borderId="10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3" fontId="18" fillId="6" borderId="10" xfId="0" applyNumberFormat="1" applyFont="1" applyFill="1" applyBorder="1" applyAlignment="1">
      <alignment horizontal="right" vertical="center"/>
    </xf>
    <xf numFmtId="3" fontId="19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5" fillId="0" borderId="0" xfId="0" applyFont="1"/>
    <xf numFmtId="0" fontId="8" fillId="6" borderId="10" xfId="0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27" fillId="6" borderId="10" xfId="0" applyNumberFormat="1" applyFont="1" applyFill="1" applyBorder="1" applyAlignment="1">
      <alignment horizontal="center" vertical="center" wrapText="1"/>
    </xf>
    <xf numFmtId="3" fontId="12" fillId="6" borderId="10" xfId="0" applyNumberFormat="1" applyFont="1" applyFill="1" applyBorder="1" applyAlignment="1">
      <alignment horizontal="left" vertical="center"/>
    </xf>
    <xf numFmtId="0" fontId="12" fillId="6" borderId="10" xfId="0" applyFont="1" applyFill="1" applyBorder="1" applyAlignment="1">
      <alignment horizontal="left" vertical="center" wrapText="1"/>
    </xf>
    <xf numFmtId="3" fontId="12" fillId="6" borderId="10" xfId="0" applyNumberFormat="1" applyFont="1" applyFill="1" applyBorder="1" applyAlignment="1">
      <alignment horizontal="right" vertical="center" wrapText="1"/>
    </xf>
    <xf numFmtId="3" fontId="12" fillId="6" borderId="10" xfId="0" applyNumberFormat="1" applyFont="1" applyFill="1" applyBorder="1" applyAlignment="1">
      <alignment horizontal="left" vertical="center" wrapText="1"/>
    </xf>
    <xf numFmtId="3" fontId="8" fillId="6" borderId="10" xfId="0" applyNumberFormat="1" applyFont="1" applyFill="1" applyBorder="1" applyAlignment="1">
      <alignment horizontal="left" vertical="center"/>
    </xf>
    <xf numFmtId="3" fontId="8" fillId="4" borderId="10" xfId="0" applyNumberFormat="1" applyFont="1" applyFill="1" applyBorder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3" fontId="12" fillId="0" borderId="10" xfId="0" applyNumberFormat="1" applyFont="1" applyBorder="1"/>
    <xf numFmtId="0" fontId="8" fillId="0" borderId="10" xfId="0" applyFont="1" applyBorder="1" applyAlignment="1">
      <alignment horizontal="left" vertical="center" wrapText="1"/>
    </xf>
    <xf numFmtId="3" fontId="8" fillId="0" borderId="10" xfId="0" applyNumberFormat="1" applyFont="1" applyBorder="1"/>
    <xf numFmtId="0" fontId="18" fillId="0" borderId="10" xfId="0" applyFont="1" applyBorder="1" applyAlignment="1">
      <alignment horizontal="left" vertical="center" wrapText="1"/>
    </xf>
    <xf numFmtId="3" fontId="18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right" vertical="center"/>
    </xf>
    <xf numFmtId="3" fontId="8" fillId="6" borderId="10" xfId="0" applyNumberFormat="1" applyFont="1" applyFill="1" applyBorder="1" applyAlignment="1">
      <alignment horizontal="left" vertical="center" wrapText="1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9" fillId="0" borderId="10" xfId="0" applyNumberFormat="1" applyFont="1" applyBorder="1" applyAlignment="1">
      <alignment vertical="center"/>
    </xf>
    <xf numFmtId="0" fontId="40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41" fillId="0" borderId="0" xfId="0" applyFont="1"/>
    <xf numFmtId="0" fontId="5" fillId="4" borderId="0" xfId="1" applyFont="1" applyFill="1" applyAlignment="1">
      <alignment horizontal="center" vertical="center" wrapText="1"/>
    </xf>
    <xf numFmtId="0" fontId="8" fillId="4" borderId="0" xfId="6" applyFont="1" applyFill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20" fillId="0" borderId="0" xfId="2" applyNumberFormat="1" applyFont="1" applyAlignment="1">
      <alignment horizontal="center" vertical="center"/>
    </xf>
    <xf numFmtId="3" fontId="20" fillId="4" borderId="0" xfId="2" applyNumberFormat="1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3" fontId="8" fillId="0" borderId="0" xfId="2" applyNumberFormat="1" applyFont="1" applyBorder="1" applyAlignment="1">
      <alignment horizontal="center" vertical="center"/>
    </xf>
    <xf numFmtId="3" fontId="12" fillId="0" borderId="0" xfId="2" quotePrefix="1" applyNumberFormat="1" applyFont="1" applyBorder="1" applyAlignment="1">
      <alignment horizontal="left" vertical="center" wrapText="1"/>
    </xf>
    <xf numFmtId="3" fontId="20" fillId="4" borderId="0" xfId="2" applyNumberFormat="1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3" fontId="8" fillId="2" borderId="48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8" fillId="4" borderId="0" xfId="6" applyFont="1" applyFill="1" applyAlignment="1">
      <alignment wrapText="1"/>
    </xf>
    <xf numFmtId="0" fontId="38" fillId="4" borderId="10" xfId="6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3" fontId="8" fillId="0" borderId="12" xfId="2" quotePrefix="1" applyNumberFormat="1" applyFont="1" applyBorder="1" applyAlignment="1">
      <alignment horizontal="center" vertical="center" wrapText="1"/>
    </xf>
    <xf numFmtId="3" fontId="8" fillId="0" borderId="11" xfId="2" quotePrefix="1" applyNumberFormat="1" applyFont="1" applyBorder="1" applyAlignment="1">
      <alignment horizontal="center" vertical="center" wrapText="1"/>
    </xf>
    <xf numFmtId="49" fontId="12" fillId="0" borderId="2" xfId="2" quotePrefix="1" applyNumberFormat="1" applyFont="1" applyBorder="1" applyAlignment="1">
      <alignment horizontal="left" vertical="center"/>
    </xf>
    <xf numFmtId="49" fontId="12" fillId="0" borderId="5" xfId="2" quotePrefix="1" applyNumberFormat="1" applyFont="1" applyBorder="1" applyAlignment="1">
      <alignment horizontal="left" vertical="center"/>
    </xf>
    <xf numFmtId="0" fontId="8" fillId="0" borderId="12" xfId="2" quotePrefix="1" applyFont="1" applyBorder="1" applyAlignment="1">
      <alignment horizontal="center" vertical="center" wrapText="1"/>
    </xf>
    <xf numFmtId="0" fontId="8" fillId="0" borderId="11" xfId="2" quotePrefix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/>
    </xf>
    <xf numFmtId="49" fontId="12" fillId="0" borderId="2" xfId="2" quotePrefix="1" applyNumberFormat="1" applyFont="1" applyBorder="1" applyAlignment="1">
      <alignment horizontal="left" vertical="center" wrapText="1"/>
    </xf>
    <xf numFmtId="49" fontId="12" fillId="0" borderId="5" xfId="2" quotePrefix="1" applyNumberFormat="1" applyFont="1" applyBorder="1" applyAlignment="1">
      <alignment horizontal="left" vertical="center" wrapText="1"/>
    </xf>
    <xf numFmtId="3" fontId="8" fillId="0" borderId="0" xfId="2" quotePrefix="1" applyNumberFormat="1" applyFont="1" applyAlignment="1">
      <alignment horizontal="center" vertical="center" wrapText="1"/>
    </xf>
    <xf numFmtId="3" fontId="12" fillId="0" borderId="2" xfId="2" quotePrefix="1" applyNumberFormat="1" applyFont="1" applyBorder="1" applyAlignment="1">
      <alignment horizontal="left" vertical="center"/>
    </xf>
    <xf numFmtId="3" fontId="12" fillId="0" borderId="5" xfId="2" quotePrefix="1" applyNumberFormat="1" applyFont="1" applyBorder="1" applyAlignment="1">
      <alignment horizontal="left" vertical="center"/>
    </xf>
    <xf numFmtId="3" fontId="8" fillId="0" borderId="22" xfId="2" applyNumberFormat="1" applyFont="1" applyBorder="1" applyAlignment="1">
      <alignment horizontal="center" vertical="center" wrapText="1"/>
    </xf>
    <xf numFmtId="3" fontId="8" fillId="0" borderId="0" xfId="2" applyNumberFormat="1" applyFont="1" applyAlignment="1">
      <alignment horizontal="center" vertical="center" wrapText="1"/>
    </xf>
    <xf numFmtId="3" fontId="12" fillId="0" borderId="2" xfId="2" quotePrefix="1" applyNumberFormat="1" applyFont="1" applyBorder="1" applyAlignment="1">
      <alignment horizontal="center" vertical="center"/>
    </xf>
    <xf numFmtId="3" fontId="12" fillId="0" borderId="5" xfId="2" quotePrefix="1" applyNumberFormat="1" applyFont="1" applyBorder="1" applyAlignment="1">
      <alignment horizontal="center" vertical="center"/>
    </xf>
    <xf numFmtId="3" fontId="8" fillId="0" borderId="0" xfId="2" quotePrefix="1" applyNumberFormat="1" applyFont="1" applyAlignment="1">
      <alignment horizontal="left" vertical="center" wrapText="1"/>
    </xf>
    <xf numFmtId="3" fontId="12" fillId="0" borderId="0" xfId="2" quotePrefix="1" applyNumberFormat="1" applyFont="1" applyAlignment="1">
      <alignment horizontal="left" vertical="center"/>
    </xf>
    <xf numFmtId="3" fontId="8" fillId="0" borderId="6" xfId="2" quotePrefix="1" applyNumberFormat="1" applyFont="1" applyBorder="1" applyAlignment="1">
      <alignment horizontal="left" wrapText="1"/>
    </xf>
    <xf numFmtId="3" fontId="8" fillId="0" borderId="12" xfId="2" applyNumberFormat="1" applyFont="1" applyBorder="1" applyAlignment="1">
      <alignment horizontal="center" vertical="center" wrapText="1"/>
    </xf>
    <xf numFmtId="3" fontId="8" fillId="0" borderId="11" xfId="2" applyNumberFormat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/>
    </xf>
    <xf numFmtId="3" fontId="12" fillId="0" borderId="26" xfId="2" quotePrefix="1" applyNumberFormat="1" applyFont="1" applyBorder="1" applyAlignment="1">
      <alignment horizontal="center" vertical="center"/>
    </xf>
    <xf numFmtId="3" fontId="12" fillId="0" borderId="27" xfId="2" quotePrefix="1" applyNumberFormat="1" applyFont="1" applyBorder="1" applyAlignment="1">
      <alignment horizontal="center" vertical="center"/>
    </xf>
    <xf numFmtId="3" fontId="8" fillId="0" borderId="29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3" fontId="12" fillId="0" borderId="6" xfId="2" quotePrefix="1" applyNumberFormat="1" applyFont="1" applyBorder="1" applyAlignment="1">
      <alignment horizontal="left" vertical="center" wrapText="1"/>
    </xf>
    <xf numFmtId="49" fontId="12" fillId="4" borderId="2" xfId="2" applyNumberFormat="1" applyFont="1" applyFill="1" applyBorder="1" applyAlignment="1">
      <alignment horizontal="right" vertical="center"/>
    </xf>
    <xf numFmtId="49" fontId="12" fillId="4" borderId="3" xfId="2" applyNumberFormat="1" applyFont="1" applyFill="1" applyBorder="1" applyAlignment="1">
      <alignment horizontal="right" vertical="center"/>
    </xf>
    <xf numFmtId="3" fontId="12" fillId="4" borderId="19" xfId="2" applyNumberFormat="1" applyFont="1" applyFill="1" applyBorder="1" applyAlignment="1">
      <alignment horizontal="center"/>
    </xf>
    <xf numFmtId="3" fontId="12" fillId="4" borderId="21" xfId="2" applyNumberFormat="1" applyFont="1" applyFill="1" applyBorder="1" applyAlignment="1">
      <alignment horizontal="center"/>
    </xf>
    <xf numFmtId="3" fontId="12" fillId="4" borderId="16" xfId="2" applyNumberFormat="1" applyFont="1" applyFill="1" applyBorder="1" applyAlignment="1">
      <alignment horizontal="center"/>
    </xf>
    <xf numFmtId="3" fontId="12" fillId="4" borderId="45" xfId="2" applyNumberFormat="1" applyFont="1" applyFill="1" applyBorder="1" applyAlignment="1">
      <alignment horizontal="center"/>
    </xf>
    <xf numFmtId="3" fontId="12" fillId="4" borderId="40" xfId="2" applyNumberFormat="1" applyFont="1" applyFill="1" applyBorder="1" applyAlignment="1">
      <alignment horizontal="center"/>
    </xf>
    <xf numFmtId="3" fontId="12" fillId="4" borderId="32" xfId="2" applyNumberFormat="1" applyFont="1" applyFill="1" applyBorder="1" applyAlignment="1">
      <alignment horizontal="center"/>
    </xf>
    <xf numFmtId="3" fontId="12" fillId="4" borderId="33" xfId="2" applyNumberFormat="1" applyFont="1" applyFill="1" applyBorder="1" applyAlignment="1">
      <alignment horizontal="center"/>
    </xf>
    <xf numFmtId="3" fontId="12" fillId="4" borderId="18" xfId="2" applyNumberFormat="1" applyFont="1" applyFill="1" applyBorder="1" applyAlignment="1">
      <alignment horizontal="center"/>
    </xf>
    <xf numFmtId="3" fontId="12" fillId="4" borderId="34" xfId="2" applyNumberFormat="1" applyFont="1" applyFill="1" applyBorder="1" applyAlignment="1">
      <alignment horizontal="center"/>
    </xf>
    <xf numFmtId="3" fontId="12" fillId="4" borderId="35" xfId="2" applyNumberFormat="1" applyFont="1" applyFill="1" applyBorder="1" applyAlignment="1">
      <alignment horizontal="center"/>
    </xf>
    <xf numFmtId="3" fontId="12" fillId="4" borderId="13" xfId="2" applyNumberFormat="1" applyFont="1" applyFill="1" applyBorder="1" applyAlignment="1">
      <alignment horizontal="center"/>
    </xf>
    <xf numFmtId="3" fontId="12" fillId="4" borderId="15" xfId="2" applyNumberFormat="1" applyFont="1" applyFill="1" applyBorder="1" applyAlignment="1">
      <alignment horizontal="center"/>
    </xf>
    <xf numFmtId="49" fontId="12" fillId="4" borderId="5" xfId="2" applyNumberFormat="1" applyFont="1" applyFill="1" applyBorder="1" applyAlignment="1">
      <alignment horizontal="right" vertical="center"/>
    </xf>
  </cellXfs>
  <cellStyles count="9">
    <cellStyle name="Normal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2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8" xr:uid="{6A30A5F5-2D62-406F-B410-367BB21C3CCD}"/>
    <cellStyle name="Obično_List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H7" sqref="H7"/>
    </sheetView>
  </sheetViews>
  <sheetFormatPr defaultColWidth="8.85546875" defaultRowHeight="15.75" x14ac:dyDescent="0.25"/>
  <cols>
    <col min="1" max="4" width="8.85546875" style="185" customWidth="1"/>
    <col min="5" max="5" width="22.85546875" style="185" customWidth="1"/>
    <col min="6" max="8" width="15.28515625" style="185" customWidth="1"/>
    <col min="9" max="9" width="11.7109375" style="185" bestFit="1" customWidth="1"/>
    <col min="10" max="12" width="12.7109375" style="185" bestFit="1" customWidth="1"/>
    <col min="13" max="13" width="8.85546875" style="185" customWidth="1"/>
    <col min="14" max="16384" width="8.85546875" style="185"/>
  </cols>
  <sheetData>
    <row r="1" spans="1:12" ht="40.5" customHeight="1" x14ac:dyDescent="0.25">
      <c r="A1" s="371" t="s">
        <v>282</v>
      </c>
      <c r="B1" s="371"/>
      <c r="C1" s="371"/>
      <c r="D1" s="371"/>
      <c r="E1" s="371"/>
      <c r="F1" s="371"/>
    </row>
    <row r="2" spans="1:12" ht="24" customHeight="1" x14ac:dyDescent="0.25">
      <c r="A2" s="367" t="s">
        <v>30</v>
      </c>
      <c r="B2" s="367"/>
      <c r="C2" s="367"/>
      <c r="D2" s="367"/>
      <c r="E2" s="367"/>
      <c r="F2" s="367"/>
    </row>
    <row r="3" spans="1:12" ht="30" x14ac:dyDescent="0.25">
      <c r="A3" s="372" t="s">
        <v>0</v>
      </c>
      <c r="B3" s="372"/>
      <c r="C3" s="372"/>
      <c r="D3" s="372"/>
      <c r="E3" s="372"/>
      <c r="F3" s="240" t="s">
        <v>275</v>
      </c>
      <c r="G3" s="240" t="s">
        <v>278</v>
      </c>
      <c r="H3" s="240" t="s">
        <v>279</v>
      </c>
    </row>
    <row r="4" spans="1:12" ht="28.15" customHeight="1" x14ac:dyDescent="0.25">
      <c r="A4" s="373" t="s">
        <v>2</v>
      </c>
      <c r="B4" s="373"/>
      <c r="C4" s="373"/>
      <c r="D4" s="373"/>
      <c r="E4" s="373"/>
      <c r="F4" s="187">
        <f t="shared" ref="F4" si="0">SUM(F5:F6)</f>
        <v>446176</v>
      </c>
      <c r="G4" s="187">
        <f t="shared" ref="G4:H4" si="1">SUM(G5:G6)</f>
        <v>447456</v>
      </c>
      <c r="H4" s="187">
        <f t="shared" si="1"/>
        <v>449876</v>
      </c>
    </row>
    <row r="5" spans="1:12" ht="28.15" customHeight="1" x14ac:dyDescent="0.25">
      <c r="A5" s="369" t="s">
        <v>3</v>
      </c>
      <c r="B5" s="369"/>
      <c r="C5" s="369"/>
      <c r="D5" s="369"/>
      <c r="E5" s="369"/>
      <c r="F5" s="189">
        <f>'RAČUN PRIHODA I RASHODA'!E5</f>
        <v>446176</v>
      </c>
      <c r="G5" s="189">
        <f>'RAČUN PRIHODA I RASHODA'!F5</f>
        <v>447456</v>
      </c>
      <c r="H5" s="189">
        <f>'RAČUN PRIHODA I RASHODA'!G5</f>
        <v>449876</v>
      </c>
      <c r="I5" s="190"/>
      <c r="J5" s="190"/>
      <c r="K5" s="190"/>
    </row>
    <row r="6" spans="1:12" ht="28.15" customHeight="1" x14ac:dyDescent="0.25">
      <c r="A6" s="366" t="s">
        <v>4</v>
      </c>
      <c r="B6" s="366"/>
      <c r="C6" s="366"/>
      <c r="D6" s="366"/>
      <c r="E6" s="366"/>
      <c r="F6" s="191"/>
      <c r="G6" s="191"/>
      <c r="H6" s="191"/>
    </row>
    <row r="7" spans="1:12" ht="28.15" customHeight="1" x14ac:dyDescent="0.25">
      <c r="A7" s="368" t="s">
        <v>5</v>
      </c>
      <c r="B7" s="368"/>
      <c r="C7" s="368"/>
      <c r="D7" s="368"/>
      <c r="E7" s="368"/>
      <c r="F7" s="192">
        <f>SUM(F8:F9)</f>
        <v>446176</v>
      </c>
      <c r="G7" s="192">
        <f t="shared" ref="G7:H7" si="2">SUM(G8:G9)</f>
        <v>447456</v>
      </c>
      <c r="H7" s="192">
        <f t="shared" si="2"/>
        <v>449876</v>
      </c>
    </row>
    <row r="8" spans="1:12" ht="28.15" customHeight="1" x14ac:dyDescent="0.25">
      <c r="A8" s="369" t="s">
        <v>6</v>
      </c>
      <c r="B8" s="369"/>
      <c r="C8" s="369"/>
      <c r="D8" s="369"/>
      <c r="E8" s="369"/>
      <c r="F8" s="189">
        <f>'RAČUN PRIHODA I RASHODA'!E36</f>
        <v>438525</v>
      </c>
      <c r="G8" s="189">
        <f>'RAČUN PRIHODA I RASHODA'!F36</f>
        <v>439805</v>
      </c>
      <c r="H8" s="189">
        <f>'RAČUN PRIHODA I RASHODA'!G36</f>
        <v>442225</v>
      </c>
      <c r="I8" s="190"/>
      <c r="J8" s="188"/>
      <c r="K8" s="188"/>
      <c r="L8" s="188"/>
    </row>
    <row r="9" spans="1:12" ht="28.15" customHeight="1" x14ac:dyDescent="0.25">
      <c r="A9" s="366" t="s">
        <v>7</v>
      </c>
      <c r="B9" s="366"/>
      <c r="C9" s="366"/>
      <c r="D9" s="366"/>
      <c r="E9" s="366"/>
      <c r="F9" s="191">
        <f>'RAČUN PRIHODA I RASHODA'!E94</f>
        <v>7651</v>
      </c>
      <c r="G9" s="191">
        <f>'RAČUN PRIHODA I RASHODA'!F94</f>
        <v>7651</v>
      </c>
      <c r="H9" s="191">
        <f>'RAČUN PRIHODA I RASHODA'!G94</f>
        <v>7651</v>
      </c>
      <c r="J9" s="188"/>
      <c r="K9" s="188"/>
      <c r="L9" s="188"/>
    </row>
    <row r="10" spans="1:12" ht="28.15" customHeight="1" x14ac:dyDescent="0.25">
      <c r="A10" s="370" t="s">
        <v>8</v>
      </c>
      <c r="B10" s="370"/>
      <c r="C10" s="370"/>
      <c r="D10" s="370"/>
      <c r="E10" s="370"/>
      <c r="F10" s="193">
        <f>SUM(F4-F7)</f>
        <v>0</v>
      </c>
      <c r="G10" s="193">
        <f t="shared" ref="G10:H10" si="3">SUM(G4-G7)</f>
        <v>0</v>
      </c>
      <c r="H10" s="193">
        <f t="shared" si="3"/>
        <v>0</v>
      </c>
      <c r="J10" s="188"/>
      <c r="K10" s="188"/>
      <c r="L10" s="188"/>
    </row>
    <row r="11" spans="1:12" x14ac:dyDescent="0.25">
      <c r="A11" s="186"/>
      <c r="B11" s="186"/>
      <c r="C11" s="186"/>
      <c r="D11" s="186"/>
      <c r="E11" s="186"/>
      <c r="F11" s="186"/>
      <c r="G11" s="186"/>
      <c r="H11" s="186"/>
      <c r="I11" s="184"/>
      <c r="J11" s="184"/>
      <c r="K11" s="184"/>
      <c r="L11" s="188"/>
    </row>
    <row r="12" spans="1:12" ht="21.75" customHeight="1" x14ac:dyDescent="0.25">
      <c r="A12" s="367" t="s">
        <v>31</v>
      </c>
      <c r="B12" s="367"/>
      <c r="C12" s="367"/>
      <c r="D12" s="367"/>
      <c r="E12" s="367"/>
      <c r="F12" s="367"/>
      <c r="G12" s="184"/>
      <c r="H12" s="184"/>
      <c r="I12" s="184"/>
      <c r="J12" s="184"/>
      <c r="K12" s="184"/>
      <c r="L12" s="188"/>
    </row>
    <row r="13" spans="1:12" ht="30" x14ac:dyDescent="0.25">
      <c r="A13" s="364" t="s">
        <v>9</v>
      </c>
      <c r="B13" s="365"/>
      <c r="C13" s="365"/>
      <c r="D13" s="365"/>
      <c r="E13" s="365"/>
      <c r="F13" s="240" t="s">
        <v>275</v>
      </c>
      <c r="G13" s="240" t="s">
        <v>278</v>
      </c>
      <c r="H13" s="240" t="s">
        <v>279</v>
      </c>
    </row>
    <row r="14" spans="1:12" ht="15.75" customHeight="1" x14ac:dyDescent="0.25">
      <c r="A14" s="374" t="s">
        <v>10</v>
      </c>
      <c r="B14" s="375"/>
      <c r="C14" s="375"/>
      <c r="D14" s="375"/>
      <c r="E14" s="376"/>
      <c r="F14" s="332"/>
      <c r="G14" s="332"/>
      <c r="H14" s="332"/>
    </row>
    <row r="15" spans="1:12" ht="15.75" customHeight="1" x14ac:dyDescent="0.25">
      <c r="A15" s="374" t="s">
        <v>11</v>
      </c>
      <c r="B15" s="377"/>
      <c r="C15" s="377"/>
      <c r="D15" s="377"/>
      <c r="E15" s="377"/>
      <c r="F15" s="332"/>
      <c r="G15" s="332"/>
      <c r="H15" s="332"/>
    </row>
    <row r="16" spans="1:12" ht="15.75" customHeight="1" x14ac:dyDescent="0.25">
      <c r="A16" s="379" t="s">
        <v>228</v>
      </c>
      <c r="B16" s="380"/>
      <c r="C16" s="380"/>
      <c r="D16" s="380"/>
      <c r="E16" s="381"/>
      <c r="F16" s="333">
        <f>'Račun financiranja'!E20</f>
        <v>9203.4</v>
      </c>
      <c r="G16" s="333">
        <f>'Račun financiranja'!F20</f>
        <v>9203.4</v>
      </c>
      <c r="H16" s="333">
        <f>'Račun financiranja'!G20</f>
        <v>9203.4</v>
      </c>
    </row>
    <row r="17" spans="1:8" ht="15.75" customHeight="1" x14ac:dyDescent="0.25">
      <c r="A17" s="379" t="s">
        <v>229</v>
      </c>
      <c r="B17" s="380"/>
      <c r="C17" s="380"/>
      <c r="D17" s="380"/>
      <c r="E17" s="381"/>
      <c r="F17" s="335">
        <f>'Račun financiranja'!E29</f>
        <v>9203.4</v>
      </c>
      <c r="G17" s="335">
        <f>'Račun financiranja'!F29</f>
        <v>9203.4</v>
      </c>
      <c r="H17" s="335">
        <f>'Račun financiranja'!G29</f>
        <v>9203.4</v>
      </c>
    </row>
    <row r="18" spans="1:8" ht="15.75" customHeight="1" x14ac:dyDescent="0.25">
      <c r="A18" s="382" t="s">
        <v>12</v>
      </c>
      <c r="B18" s="383"/>
      <c r="C18" s="383"/>
      <c r="D18" s="383"/>
      <c r="E18" s="383"/>
      <c r="F18" s="334">
        <f>SUM(F14-F15)</f>
        <v>0</v>
      </c>
      <c r="G18" s="334">
        <f t="shared" ref="G18:H18" si="4">SUM(G14-G15)</f>
        <v>0</v>
      </c>
      <c r="H18" s="334">
        <f t="shared" si="4"/>
        <v>0</v>
      </c>
    </row>
    <row r="19" spans="1:8" x14ac:dyDescent="0.25">
      <c r="A19" s="331"/>
      <c r="B19" s="331"/>
      <c r="C19" s="331"/>
      <c r="D19" s="331"/>
      <c r="E19" s="331"/>
      <c r="F19" s="336"/>
      <c r="G19" s="336"/>
      <c r="H19" s="336"/>
    </row>
    <row r="20" spans="1:8" ht="15.75" customHeight="1" x14ac:dyDescent="0.25">
      <c r="A20" s="378" t="s">
        <v>230</v>
      </c>
      <c r="B20" s="377"/>
      <c r="C20" s="377"/>
      <c r="D20" s="377"/>
      <c r="E20" s="377"/>
      <c r="F20" s="337">
        <f>F10+F18</f>
        <v>0</v>
      </c>
      <c r="G20" s="337">
        <f t="shared" ref="G20:H20" si="5">G10+G18</f>
        <v>0</v>
      </c>
      <c r="H20" s="337">
        <f t="shared" si="5"/>
        <v>0</v>
      </c>
    </row>
  </sheetData>
  <mergeCells count="18">
    <mergeCell ref="A14:E14"/>
    <mergeCell ref="A15:E15"/>
    <mergeCell ref="A20:E20"/>
    <mergeCell ref="A17:E17"/>
    <mergeCell ref="A18:E18"/>
    <mergeCell ref="A16:E16"/>
    <mergeCell ref="A1:F1"/>
    <mergeCell ref="A2:F2"/>
    <mergeCell ref="A3:E3"/>
    <mergeCell ref="A4:E4"/>
    <mergeCell ref="A5:E5"/>
    <mergeCell ref="A13:E13"/>
    <mergeCell ref="A6:E6"/>
    <mergeCell ref="A12:F12"/>
    <mergeCell ref="A7:E7"/>
    <mergeCell ref="A8:E8"/>
    <mergeCell ref="A9:E9"/>
    <mergeCell ref="A10:E10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9"/>
  <sheetViews>
    <sheetView zoomScaleNormal="100" workbookViewId="0">
      <selection activeCell="C32" sqref="C32"/>
    </sheetView>
  </sheetViews>
  <sheetFormatPr defaultColWidth="9.140625" defaultRowHeight="15" x14ac:dyDescent="0.2"/>
  <cols>
    <col min="1" max="1" width="7" style="245" bestFit="1" customWidth="1"/>
    <col min="2" max="2" width="8.42578125" style="245" customWidth="1"/>
    <col min="3" max="3" width="5.28515625" style="245" bestFit="1" customWidth="1"/>
    <col min="4" max="4" width="40.42578125" style="245" customWidth="1"/>
    <col min="5" max="7" width="12.5703125" style="245" customWidth="1"/>
    <col min="8" max="12" width="15.140625" style="245" customWidth="1"/>
    <col min="13" max="13" width="16.7109375" style="245" hidden="1" customWidth="1"/>
    <col min="14" max="14" width="16.42578125" style="245" hidden="1" customWidth="1"/>
    <col min="15" max="15" width="12.5703125" style="245" hidden="1" customWidth="1"/>
    <col min="16" max="17" width="10.7109375" style="245" bestFit="1" customWidth="1"/>
    <col min="18" max="18" width="10.28515625" style="245" bestFit="1" customWidth="1"/>
    <col min="19" max="19" width="11.85546875" style="245" bestFit="1" customWidth="1"/>
    <col min="20" max="20" width="15.42578125" style="245" customWidth="1"/>
    <col min="21" max="21" width="9.140625" style="245" customWidth="1"/>
    <col min="22" max="16384" width="9.140625" style="245"/>
  </cols>
  <sheetData>
    <row r="1" spans="1:15" ht="31.5" customHeight="1" x14ac:dyDescent="0.2">
      <c r="A1" s="384" t="s">
        <v>280</v>
      </c>
      <c r="B1" s="384"/>
      <c r="C1" s="384"/>
      <c r="D1" s="384"/>
      <c r="E1" s="384"/>
      <c r="F1" s="384"/>
      <c r="G1" s="384"/>
      <c r="H1" s="269"/>
    </row>
    <row r="2" spans="1:15" ht="43.5" customHeight="1" x14ac:dyDescent="0.2">
      <c r="A2" s="390" t="s">
        <v>250</v>
      </c>
      <c r="B2" s="390"/>
      <c r="C2" s="390"/>
      <c r="D2" s="390"/>
      <c r="E2" s="390"/>
      <c r="F2" s="390"/>
      <c r="G2" s="390"/>
    </row>
    <row r="3" spans="1:15" s="246" customFormat="1" ht="60" x14ac:dyDescent="0.2">
      <c r="A3" s="240" t="s">
        <v>32</v>
      </c>
      <c r="B3" s="240" t="s">
        <v>202</v>
      </c>
      <c r="C3" s="240" t="s">
        <v>42</v>
      </c>
      <c r="D3" s="179" t="s">
        <v>13</v>
      </c>
      <c r="E3" s="240" t="s">
        <v>275</v>
      </c>
      <c r="F3" s="240" t="s">
        <v>278</v>
      </c>
      <c r="G3" s="240" t="s">
        <v>279</v>
      </c>
      <c r="H3" s="245"/>
      <c r="I3" s="245"/>
      <c r="J3" s="245"/>
      <c r="K3" s="245"/>
      <c r="L3" s="245"/>
      <c r="M3" s="245"/>
      <c r="N3" s="245"/>
      <c r="O3" s="245"/>
    </row>
    <row r="4" spans="1:15" s="249" customFormat="1" x14ac:dyDescent="0.2">
      <c r="A4" s="386">
        <v>1</v>
      </c>
      <c r="B4" s="386"/>
      <c r="C4" s="386"/>
      <c r="D4" s="386"/>
      <c r="E4" s="247">
        <v>4</v>
      </c>
      <c r="F4" s="247"/>
      <c r="G4" s="247"/>
      <c r="H4" s="248"/>
      <c r="I4" s="248"/>
      <c r="J4" s="248"/>
      <c r="K4" s="248"/>
      <c r="L4" s="248"/>
      <c r="M4" s="248"/>
      <c r="N4" s="248"/>
      <c r="O4" s="248"/>
    </row>
    <row r="5" spans="1:15" s="246" customFormat="1" x14ac:dyDescent="0.2">
      <c r="A5" s="240">
        <v>6</v>
      </c>
      <c r="B5" s="10"/>
      <c r="C5" s="240"/>
      <c r="D5" s="178" t="s">
        <v>46</v>
      </c>
      <c r="E5" s="10">
        <f>SUM(E11,E15,E19,E22,E27)</f>
        <v>446176</v>
      </c>
      <c r="F5" s="10">
        <f t="shared" ref="F5:G5" si="0">SUM(F11,F15,F19,F22,F27)</f>
        <v>447456</v>
      </c>
      <c r="G5" s="10">
        <f t="shared" si="0"/>
        <v>449876</v>
      </c>
      <c r="H5" s="245"/>
      <c r="I5" s="245"/>
      <c r="J5" s="245"/>
      <c r="K5" s="245"/>
      <c r="L5" s="245"/>
      <c r="M5" s="245"/>
      <c r="N5" s="245"/>
      <c r="O5" s="245"/>
    </row>
    <row r="6" spans="1:15" s="249" customFormat="1" ht="30" x14ac:dyDescent="0.2">
      <c r="A6" s="250"/>
      <c r="B6" s="13">
        <v>63</v>
      </c>
      <c r="C6" s="8"/>
      <c r="D6" s="227" t="s">
        <v>23</v>
      </c>
      <c r="E6" s="14">
        <f>SUM(E7,E9)</f>
        <v>0</v>
      </c>
      <c r="F6" s="14">
        <f t="shared" ref="F6:G6" si="1">SUM(F7,F9)</f>
        <v>0</v>
      </c>
      <c r="G6" s="14">
        <f t="shared" si="1"/>
        <v>0</v>
      </c>
      <c r="H6" s="248"/>
      <c r="I6" s="248"/>
      <c r="J6" s="248"/>
      <c r="K6" s="248"/>
      <c r="L6" s="248"/>
      <c r="M6" s="248"/>
      <c r="N6" s="248"/>
      <c r="O6" s="248"/>
    </row>
    <row r="7" spans="1:15" s="246" customFormat="1" x14ac:dyDescent="0.2">
      <c r="A7" s="250"/>
      <c r="B7" s="13" t="s">
        <v>217</v>
      </c>
      <c r="C7" s="8"/>
      <c r="D7" s="227" t="s">
        <v>80</v>
      </c>
      <c r="E7" s="14">
        <f>SUM(E8)</f>
        <v>0</v>
      </c>
      <c r="F7" s="14">
        <f t="shared" ref="F7:G7" si="2">SUM(F8)</f>
        <v>0</v>
      </c>
      <c r="G7" s="14">
        <f t="shared" si="2"/>
        <v>0</v>
      </c>
      <c r="H7" s="245"/>
      <c r="I7" s="245"/>
      <c r="J7" s="248"/>
      <c r="K7" s="245"/>
      <c r="L7" s="245"/>
      <c r="M7" s="245"/>
      <c r="N7" s="245"/>
      <c r="O7" s="245"/>
    </row>
    <row r="8" spans="1:15" s="246" customFormat="1" ht="30" x14ac:dyDescent="0.2">
      <c r="A8" s="251"/>
      <c r="B8" s="220" t="s">
        <v>209</v>
      </c>
      <c r="C8" s="251"/>
      <c r="D8" s="223" t="s">
        <v>208</v>
      </c>
      <c r="E8" s="2">
        <v>0</v>
      </c>
      <c r="F8" s="2">
        <v>0</v>
      </c>
      <c r="G8" s="2">
        <v>0</v>
      </c>
      <c r="H8" s="245"/>
      <c r="I8" s="245"/>
      <c r="J8" s="248"/>
      <c r="K8" s="245"/>
      <c r="L8" s="245"/>
      <c r="M8" s="245"/>
      <c r="N8" s="245"/>
      <c r="O8" s="245"/>
    </row>
    <row r="9" spans="1:15" s="249" customFormat="1" ht="30" x14ac:dyDescent="0.2">
      <c r="A9" s="251"/>
      <c r="B9" s="13" t="s">
        <v>210</v>
      </c>
      <c r="C9" s="250"/>
      <c r="D9" s="227" t="s">
        <v>218</v>
      </c>
      <c r="E9" s="14">
        <f t="shared" ref="E9:G9" si="3">SUM(E10)</f>
        <v>0</v>
      </c>
      <c r="F9" s="14">
        <f t="shared" si="3"/>
        <v>0</v>
      </c>
      <c r="G9" s="14">
        <f t="shared" si="3"/>
        <v>0</v>
      </c>
      <c r="H9" s="248"/>
      <c r="I9" s="248"/>
      <c r="K9" s="248"/>
      <c r="L9" s="248"/>
      <c r="M9" s="248"/>
      <c r="N9" s="248"/>
      <c r="O9" s="248"/>
    </row>
    <row r="10" spans="1:15" s="249" customFormat="1" ht="30" x14ac:dyDescent="0.2">
      <c r="A10" s="251"/>
      <c r="B10" s="220" t="s">
        <v>211</v>
      </c>
      <c r="C10" s="251"/>
      <c r="D10" s="223" t="s">
        <v>212</v>
      </c>
      <c r="E10" s="2">
        <v>0</v>
      </c>
      <c r="F10" s="2">
        <v>0</v>
      </c>
      <c r="G10" s="2">
        <v>0</v>
      </c>
      <c r="H10" s="248"/>
      <c r="I10" s="248"/>
      <c r="J10" s="248"/>
      <c r="K10" s="248"/>
      <c r="L10" s="248"/>
      <c r="M10" s="248"/>
      <c r="N10" s="248"/>
      <c r="O10" s="248"/>
    </row>
    <row r="11" spans="1:15" s="246" customFormat="1" x14ac:dyDescent="0.2">
      <c r="A11" s="252"/>
      <c r="B11" s="262"/>
      <c r="C11" s="3">
        <v>52</v>
      </c>
      <c r="D11" s="263" t="s">
        <v>34</v>
      </c>
      <c r="E11" s="4">
        <f>SUM(E6)</f>
        <v>0</v>
      </c>
      <c r="F11" s="4">
        <f t="shared" ref="F11:G11" si="4">SUM(F6)</f>
        <v>0</v>
      </c>
      <c r="G11" s="4">
        <f t="shared" si="4"/>
        <v>0</v>
      </c>
      <c r="H11" s="245"/>
      <c r="I11" s="245"/>
      <c r="J11" s="245"/>
      <c r="K11" s="245"/>
      <c r="L11" s="245"/>
      <c r="M11" s="245"/>
      <c r="N11" s="245"/>
      <c r="O11" s="245"/>
    </row>
    <row r="12" spans="1:15" s="246" customFormat="1" ht="45" x14ac:dyDescent="0.2">
      <c r="A12" s="250"/>
      <c r="B12" s="224">
        <v>65</v>
      </c>
      <c r="C12" s="233"/>
      <c r="D12" s="235" t="s">
        <v>22</v>
      </c>
      <c r="E12" s="14">
        <f>SUM(E13)</f>
        <v>2700</v>
      </c>
      <c r="F12" s="14">
        <f t="shared" ref="F12:G12" si="5">SUM(F13)</f>
        <v>2700</v>
      </c>
      <c r="G12" s="14">
        <f t="shared" si="5"/>
        <v>2700</v>
      </c>
      <c r="H12" s="245"/>
      <c r="I12" s="245"/>
      <c r="J12" s="245"/>
      <c r="K12" s="245"/>
      <c r="L12" s="245"/>
      <c r="M12" s="245"/>
      <c r="N12" s="245"/>
      <c r="O12" s="245"/>
    </row>
    <row r="13" spans="1:15" s="249" customFormat="1" x14ac:dyDescent="0.2">
      <c r="A13" s="250"/>
      <c r="B13" s="224">
        <v>652</v>
      </c>
      <c r="C13" s="233"/>
      <c r="D13" s="235" t="s">
        <v>73</v>
      </c>
      <c r="E13" s="14">
        <f t="shared" ref="E13:G13" si="6">SUM(E14)</f>
        <v>2700</v>
      </c>
      <c r="F13" s="14">
        <f t="shared" si="6"/>
        <v>2700</v>
      </c>
      <c r="G13" s="14">
        <f t="shared" si="6"/>
        <v>2700</v>
      </c>
      <c r="H13" s="248"/>
      <c r="I13" s="248"/>
      <c r="J13" s="248"/>
      <c r="K13" s="248"/>
      <c r="L13" s="248"/>
      <c r="M13" s="248"/>
      <c r="N13" s="248"/>
      <c r="O13" s="248"/>
    </row>
    <row r="14" spans="1:15" s="249" customFormat="1" x14ac:dyDescent="0.2">
      <c r="A14" s="251"/>
      <c r="B14" s="225">
        <v>6526</v>
      </c>
      <c r="C14" s="5"/>
      <c r="D14" s="6" t="s">
        <v>213</v>
      </c>
      <c r="E14" s="2">
        <v>2700</v>
      </c>
      <c r="F14" s="2">
        <v>2700</v>
      </c>
      <c r="G14" s="2">
        <v>2700</v>
      </c>
      <c r="H14" s="248"/>
      <c r="I14" s="248"/>
      <c r="J14" s="248"/>
      <c r="K14" s="248"/>
      <c r="L14" s="248"/>
      <c r="M14" s="248"/>
      <c r="N14" s="248"/>
      <c r="O14" s="248"/>
    </row>
    <row r="15" spans="1:15" s="246" customFormat="1" x14ac:dyDescent="0.2">
      <c r="A15" s="252"/>
      <c r="B15" s="262"/>
      <c r="C15" s="3">
        <v>43</v>
      </c>
      <c r="D15" s="263" t="s">
        <v>262</v>
      </c>
      <c r="E15" s="4">
        <f>SUM(E12)</f>
        <v>2700</v>
      </c>
      <c r="F15" s="4">
        <f t="shared" ref="F15:G15" si="7">SUM(F12)</f>
        <v>2700</v>
      </c>
      <c r="G15" s="4">
        <f t="shared" si="7"/>
        <v>2700</v>
      </c>
      <c r="H15" s="245"/>
      <c r="I15" s="245"/>
      <c r="J15" s="245"/>
      <c r="K15" s="245"/>
      <c r="L15" s="245"/>
      <c r="M15" s="245"/>
      <c r="N15" s="245"/>
      <c r="O15" s="245"/>
    </row>
    <row r="16" spans="1:15" s="246" customFormat="1" ht="30" x14ac:dyDescent="0.2">
      <c r="A16" s="250"/>
      <c r="B16" s="13">
        <v>66</v>
      </c>
      <c r="C16" s="8"/>
      <c r="D16" s="227" t="s">
        <v>18</v>
      </c>
      <c r="E16" s="10">
        <f t="shared" ref="E16" si="8">SUM(E17,E20)</f>
        <v>4000</v>
      </c>
      <c r="F16" s="10">
        <f t="shared" ref="F16:G16" si="9">SUM(F17,F20)</f>
        <v>4000</v>
      </c>
      <c r="G16" s="10">
        <f t="shared" si="9"/>
        <v>4000</v>
      </c>
      <c r="H16" s="245"/>
      <c r="I16" s="245"/>
      <c r="J16" s="245"/>
      <c r="K16" s="245"/>
      <c r="L16" s="245"/>
      <c r="M16" s="245"/>
      <c r="N16" s="245"/>
      <c r="O16" s="245"/>
    </row>
    <row r="17" spans="1:15" s="246" customFormat="1" ht="30" x14ac:dyDescent="0.2">
      <c r="A17" s="250"/>
      <c r="B17" s="13">
        <v>661</v>
      </c>
      <c r="C17" s="8"/>
      <c r="D17" s="227" t="s">
        <v>18</v>
      </c>
      <c r="E17" s="10">
        <f>SUM(E18)</f>
        <v>4000</v>
      </c>
      <c r="F17" s="10">
        <f t="shared" ref="F17:G17" si="10">SUM(F18)</f>
        <v>4000</v>
      </c>
      <c r="G17" s="10">
        <f t="shared" si="10"/>
        <v>4000</v>
      </c>
      <c r="H17" s="245"/>
      <c r="I17" s="245"/>
      <c r="J17" s="245"/>
      <c r="K17" s="245"/>
      <c r="L17" s="245"/>
      <c r="M17" s="245"/>
      <c r="N17" s="245"/>
      <c r="O17" s="245"/>
    </row>
    <row r="18" spans="1:15" s="254" customFormat="1" x14ac:dyDescent="0.2">
      <c r="A18" s="251"/>
      <c r="B18" s="220" t="s">
        <v>214</v>
      </c>
      <c r="C18" s="1"/>
      <c r="D18" s="223" t="s">
        <v>215</v>
      </c>
      <c r="E18" s="17">
        <v>4000</v>
      </c>
      <c r="F18" s="17">
        <v>4000</v>
      </c>
      <c r="G18" s="17">
        <v>4000</v>
      </c>
      <c r="H18" s="253"/>
      <c r="I18" s="253"/>
      <c r="J18" s="253"/>
      <c r="K18" s="253"/>
      <c r="L18" s="253"/>
      <c r="M18" s="253"/>
      <c r="N18" s="253"/>
      <c r="O18" s="253"/>
    </row>
    <row r="19" spans="1:15" s="266" customFormat="1" x14ac:dyDescent="0.2">
      <c r="A19" s="252"/>
      <c r="B19" s="262"/>
      <c r="C19" s="3" t="s">
        <v>37</v>
      </c>
      <c r="D19" s="263" t="s">
        <v>36</v>
      </c>
      <c r="E19" s="4">
        <f>SUM(E17)</f>
        <v>4000</v>
      </c>
      <c r="F19" s="4">
        <f t="shared" ref="F19:G19" si="11">SUM(F17)</f>
        <v>4000</v>
      </c>
      <c r="G19" s="4">
        <f t="shared" si="11"/>
        <v>4000</v>
      </c>
      <c r="H19" s="245"/>
      <c r="I19" s="245"/>
      <c r="J19" s="245"/>
      <c r="K19" s="245"/>
      <c r="L19" s="245"/>
      <c r="M19" s="245"/>
      <c r="N19" s="245"/>
      <c r="O19" s="245"/>
    </row>
    <row r="20" spans="1:15" s="248" customFormat="1" ht="45" x14ac:dyDescent="0.2">
      <c r="A20" s="217"/>
      <c r="B20" s="265">
        <v>663</v>
      </c>
      <c r="C20" s="267"/>
      <c r="D20" s="268" t="s">
        <v>219</v>
      </c>
      <c r="E20" s="211">
        <f t="shared" ref="E20:G20" si="12">SUM(E21)</f>
        <v>0</v>
      </c>
      <c r="F20" s="211">
        <f t="shared" si="12"/>
        <v>0</v>
      </c>
      <c r="G20" s="211">
        <f t="shared" si="12"/>
        <v>0</v>
      </c>
    </row>
    <row r="21" spans="1:15" s="249" customFormat="1" ht="30.75" customHeight="1" x14ac:dyDescent="0.2">
      <c r="A21" s="255"/>
      <c r="B21" s="220">
        <v>6631</v>
      </c>
      <c r="C21" s="238"/>
      <c r="D21" s="264" t="s">
        <v>216</v>
      </c>
      <c r="E21" s="239">
        <v>0</v>
      </c>
      <c r="F21" s="239">
        <v>0</v>
      </c>
      <c r="G21" s="239">
        <v>0</v>
      </c>
      <c r="H21" s="248"/>
      <c r="I21" s="248"/>
      <c r="J21" s="248"/>
      <c r="K21" s="248"/>
      <c r="L21" s="248"/>
      <c r="M21" s="248"/>
      <c r="N21" s="248"/>
      <c r="O21" s="248"/>
    </row>
    <row r="22" spans="1:15" s="246" customFormat="1" x14ac:dyDescent="0.2">
      <c r="A22" s="252"/>
      <c r="B22" s="262"/>
      <c r="C22" s="3" t="s">
        <v>38</v>
      </c>
      <c r="D22" s="263" t="s">
        <v>39</v>
      </c>
      <c r="E22" s="4">
        <f t="shared" ref="E22" si="13">SUM(E21)</f>
        <v>0</v>
      </c>
      <c r="F22" s="4">
        <f t="shared" ref="F22:G22" si="14">SUM(F21)</f>
        <v>0</v>
      </c>
      <c r="G22" s="4">
        <f t="shared" si="14"/>
        <v>0</v>
      </c>
      <c r="H22" s="245"/>
      <c r="I22" s="245"/>
      <c r="J22" s="245"/>
      <c r="K22" s="245"/>
      <c r="L22" s="245"/>
      <c r="M22" s="245"/>
      <c r="N22" s="245"/>
      <c r="O22" s="245"/>
    </row>
    <row r="23" spans="1:15" s="249" customFormat="1" ht="42" customHeight="1" x14ac:dyDescent="0.2">
      <c r="A23" s="250"/>
      <c r="B23" s="13">
        <v>67</v>
      </c>
      <c r="C23" s="8"/>
      <c r="D23" s="227" t="s">
        <v>14</v>
      </c>
      <c r="E23" s="14">
        <f>SUM(E24)</f>
        <v>439476</v>
      </c>
      <c r="F23" s="14">
        <f t="shared" ref="F23:G23" si="15">SUM(F24)</f>
        <v>440756</v>
      </c>
      <c r="G23" s="14">
        <f t="shared" si="15"/>
        <v>443176</v>
      </c>
      <c r="H23" s="248"/>
      <c r="I23" s="248"/>
      <c r="J23" s="248"/>
      <c r="K23" s="248"/>
      <c r="L23" s="248"/>
      <c r="M23" s="248"/>
      <c r="N23" s="248"/>
      <c r="O23" s="248"/>
    </row>
    <row r="24" spans="1:15" s="246" customFormat="1" ht="45" x14ac:dyDescent="0.2">
      <c r="A24" s="250"/>
      <c r="B24" s="13" t="s">
        <v>203</v>
      </c>
      <c r="C24" s="8"/>
      <c r="D24" s="227" t="s">
        <v>64</v>
      </c>
      <c r="E24" s="14">
        <f t="shared" ref="E24" si="16">SUM(E25:E26)</f>
        <v>439476</v>
      </c>
      <c r="F24" s="14">
        <f t="shared" ref="F24:G24" si="17">SUM(F25:F26)</f>
        <v>440756</v>
      </c>
      <c r="G24" s="14">
        <f t="shared" si="17"/>
        <v>443176</v>
      </c>
      <c r="H24" s="245"/>
      <c r="I24" s="245"/>
      <c r="J24" s="245"/>
      <c r="K24" s="245"/>
      <c r="L24" s="245"/>
      <c r="M24" s="245"/>
      <c r="N24" s="245"/>
      <c r="O24" s="245"/>
    </row>
    <row r="25" spans="1:15" s="249" customFormat="1" ht="30" x14ac:dyDescent="0.2">
      <c r="A25" s="251"/>
      <c r="B25" s="220" t="s">
        <v>204</v>
      </c>
      <c r="C25" s="1"/>
      <c r="D25" s="223" t="s">
        <v>205</v>
      </c>
      <c r="E25" s="2">
        <f>405940+25885</f>
        <v>431825</v>
      </c>
      <c r="F25" s="2">
        <f>407220+25885</f>
        <v>433105</v>
      </c>
      <c r="G25" s="2">
        <f>409640+25885</f>
        <v>435525</v>
      </c>
      <c r="H25" s="248"/>
      <c r="I25" s="248"/>
      <c r="J25" s="248"/>
      <c r="K25" s="248"/>
      <c r="L25" s="248"/>
      <c r="M25" s="248"/>
      <c r="N25" s="248"/>
      <c r="O25" s="248"/>
    </row>
    <row r="26" spans="1:15" s="246" customFormat="1" ht="45" x14ac:dyDescent="0.2">
      <c r="A26" s="251"/>
      <c r="B26" s="220" t="s">
        <v>206</v>
      </c>
      <c r="C26" s="1"/>
      <c r="D26" s="223" t="s">
        <v>207</v>
      </c>
      <c r="E26" s="2">
        <v>7651</v>
      </c>
      <c r="F26" s="2">
        <v>7651</v>
      </c>
      <c r="G26" s="2">
        <v>7651</v>
      </c>
      <c r="H26" s="245"/>
      <c r="I26" s="245"/>
      <c r="J26" s="245"/>
      <c r="K26" s="245"/>
      <c r="L26" s="245"/>
      <c r="M26" s="245"/>
      <c r="N26" s="245"/>
      <c r="O26" s="245"/>
    </row>
    <row r="27" spans="1:15" s="246" customFormat="1" x14ac:dyDescent="0.2">
      <c r="A27" s="252"/>
      <c r="B27" s="252"/>
      <c r="C27" s="3" t="s">
        <v>40</v>
      </c>
      <c r="D27" s="263" t="s">
        <v>41</v>
      </c>
      <c r="E27" s="4">
        <f>SUM(E23)</f>
        <v>439476</v>
      </c>
      <c r="F27" s="4">
        <f t="shared" ref="F27:G27" si="18">SUM(F23)</f>
        <v>440756</v>
      </c>
      <c r="G27" s="4">
        <f t="shared" si="18"/>
        <v>443176</v>
      </c>
      <c r="H27" s="245"/>
      <c r="I27" s="245"/>
      <c r="J27" s="245"/>
      <c r="K27" s="245"/>
      <c r="L27" s="245"/>
      <c r="M27" s="245"/>
      <c r="N27" s="245"/>
      <c r="O27" s="245"/>
    </row>
    <row r="28" spans="1:15" s="246" customFormat="1" x14ac:dyDescent="0.2">
      <c r="A28" s="389" t="s">
        <v>58</v>
      </c>
      <c r="B28" s="389"/>
      <c r="C28" s="389"/>
      <c r="D28" s="389"/>
      <c r="E28" s="15">
        <f>SUM(E11,E15,E19,E22,E27)</f>
        <v>446176</v>
      </c>
      <c r="F28" s="15">
        <f t="shared" ref="F28:G28" si="19">SUM(F11,F15,F19,F22,F27)</f>
        <v>447456</v>
      </c>
      <c r="G28" s="15">
        <f t="shared" si="19"/>
        <v>449876</v>
      </c>
      <c r="H28" s="245"/>
      <c r="I28" s="245"/>
      <c r="J28" s="245"/>
      <c r="K28" s="245"/>
      <c r="L28" s="245"/>
      <c r="M28" s="245"/>
      <c r="N28" s="245"/>
      <c r="O28" s="245"/>
    </row>
    <row r="29" spans="1:15" s="246" customFormat="1" x14ac:dyDescent="0.2">
      <c r="A29" s="7"/>
      <c r="B29" s="7"/>
      <c r="C29" s="7"/>
      <c r="D29" s="7"/>
      <c r="E29" s="142"/>
      <c r="F29" s="142"/>
      <c r="G29" s="142"/>
      <c r="H29" s="245"/>
      <c r="I29" s="245"/>
      <c r="J29" s="245"/>
      <c r="K29" s="245"/>
      <c r="L29" s="245"/>
      <c r="M29" s="245"/>
      <c r="N29" s="245"/>
      <c r="O29" s="245"/>
    </row>
    <row r="30" spans="1:15" s="249" customFormat="1" ht="15.75" customHeight="1" x14ac:dyDescent="0.2">
      <c r="A30" s="254"/>
      <c r="B30" s="7"/>
      <c r="C30" s="7"/>
      <c r="D30" s="7"/>
      <c r="E30" s="7"/>
      <c r="F30" s="7"/>
      <c r="G30" s="7"/>
      <c r="H30" s="248"/>
      <c r="I30" s="248"/>
      <c r="J30" s="248"/>
      <c r="K30" s="248"/>
      <c r="L30" s="248"/>
      <c r="M30" s="248"/>
      <c r="N30" s="248"/>
      <c r="O30" s="248"/>
    </row>
    <row r="31" spans="1:15" s="249" customFormat="1" ht="15.75" customHeight="1" x14ac:dyDescent="0.2">
      <c r="A31" s="254"/>
      <c r="B31" s="7"/>
      <c r="C31" s="7"/>
      <c r="D31" s="7"/>
      <c r="E31" s="7"/>
      <c r="F31" s="7"/>
      <c r="G31" s="7"/>
      <c r="H31" s="248"/>
      <c r="I31" s="248"/>
      <c r="J31" s="248"/>
      <c r="K31" s="248"/>
      <c r="L31" s="248"/>
      <c r="M31" s="248"/>
      <c r="N31" s="248"/>
      <c r="O31" s="248"/>
    </row>
    <row r="32" spans="1:15" s="249" customFormat="1" ht="15.75" customHeight="1" x14ac:dyDescent="0.2">
      <c r="A32" s="254"/>
      <c r="B32" s="7"/>
      <c r="C32" s="7"/>
      <c r="D32" s="7"/>
      <c r="E32" s="7"/>
      <c r="F32" s="7"/>
      <c r="G32" s="7"/>
      <c r="H32" s="248"/>
      <c r="I32" s="248"/>
      <c r="J32" s="248"/>
      <c r="K32" s="248"/>
      <c r="L32" s="248"/>
      <c r="M32" s="248"/>
      <c r="N32" s="248"/>
      <c r="O32" s="248"/>
    </row>
    <row r="33" spans="1:15" s="246" customFormat="1" ht="15.75" x14ac:dyDescent="0.2">
      <c r="A33" s="387" t="s">
        <v>251</v>
      </c>
      <c r="B33" s="388"/>
      <c r="C33" s="388"/>
      <c r="D33" s="388"/>
      <c r="E33" s="388"/>
      <c r="F33" s="388"/>
      <c r="G33" s="388"/>
      <c r="H33" s="245"/>
      <c r="I33" s="245"/>
      <c r="J33" s="245"/>
      <c r="K33" s="245"/>
      <c r="L33" s="245"/>
      <c r="M33" s="245"/>
      <c r="N33" s="245"/>
      <c r="O33" s="245"/>
    </row>
    <row r="34" spans="1:15" s="246" customFormat="1" ht="60" x14ac:dyDescent="0.2">
      <c r="A34" s="240" t="s">
        <v>32</v>
      </c>
      <c r="B34" s="240" t="s">
        <v>202</v>
      </c>
      <c r="C34" s="240" t="s">
        <v>42</v>
      </c>
      <c r="D34" s="179" t="s">
        <v>13</v>
      </c>
      <c r="E34" s="244" t="s">
        <v>275</v>
      </c>
      <c r="F34" s="244" t="s">
        <v>278</v>
      </c>
      <c r="G34" s="244" t="s">
        <v>279</v>
      </c>
      <c r="H34" s="245"/>
      <c r="I34" s="245"/>
      <c r="J34" s="245"/>
      <c r="K34" s="245"/>
      <c r="L34" s="245"/>
      <c r="M34" s="245"/>
      <c r="N34" s="245"/>
      <c r="O34" s="245"/>
    </row>
    <row r="35" spans="1:15" s="246" customFormat="1" x14ac:dyDescent="0.2">
      <c r="A35" s="386">
        <v>1</v>
      </c>
      <c r="B35" s="386"/>
      <c r="C35" s="386"/>
      <c r="D35" s="386"/>
      <c r="E35" s="247">
        <v>4</v>
      </c>
      <c r="F35" s="247"/>
      <c r="G35" s="247"/>
      <c r="H35" s="245"/>
      <c r="I35" s="245"/>
      <c r="J35" s="245"/>
      <c r="K35" s="245"/>
      <c r="L35" s="245"/>
      <c r="M35" s="245"/>
      <c r="N35" s="245"/>
      <c r="O35" s="245"/>
    </row>
    <row r="36" spans="1:15" s="246" customFormat="1" x14ac:dyDescent="0.2">
      <c r="A36" s="241">
        <v>3</v>
      </c>
      <c r="B36" s="241"/>
      <c r="C36" s="242"/>
      <c r="D36" s="243" t="s">
        <v>44</v>
      </c>
      <c r="E36" s="16">
        <f>SUM(E78,E83,E88,,E93)</f>
        <v>438525</v>
      </c>
      <c r="F36" s="16">
        <f t="shared" ref="F36:G36" si="20">SUM(F78,F83,F88,,F93)</f>
        <v>439805</v>
      </c>
      <c r="G36" s="16">
        <f t="shared" si="20"/>
        <v>442225</v>
      </c>
      <c r="H36" s="245"/>
      <c r="I36" s="245"/>
      <c r="J36" s="245"/>
      <c r="K36" s="245"/>
      <c r="L36" s="245"/>
      <c r="M36" s="245"/>
      <c r="N36" s="245"/>
      <c r="O36" s="245"/>
    </row>
    <row r="37" spans="1:15" s="249" customFormat="1" x14ac:dyDescent="0.2">
      <c r="A37" s="218"/>
      <c r="B37" s="212">
        <v>31</v>
      </c>
      <c r="C37" s="218"/>
      <c r="D37" s="11" t="s">
        <v>15</v>
      </c>
      <c r="E37" s="12">
        <f>SUM(E38,E41,E43)</f>
        <v>321200</v>
      </c>
      <c r="F37" s="12">
        <f t="shared" ref="F37:G37" si="21">SUM(F38,F41,F43)</f>
        <v>323600</v>
      </c>
      <c r="G37" s="12">
        <f t="shared" si="21"/>
        <v>324900</v>
      </c>
      <c r="H37" s="248"/>
      <c r="I37" s="248"/>
      <c r="J37" s="248"/>
      <c r="K37" s="248"/>
      <c r="L37" s="248"/>
      <c r="M37" s="248"/>
      <c r="N37" s="248"/>
      <c r="O37" s="248"/>
    </row>
    <row r="38" spans="1:15" s="257" customFormat="1" x14ac:dyDescent="0.2">
      <c r="A38" s="217"/>
      <c r="B38" s="213">
        <v>311</v>
      </c>
      <c r="C38" s="219"/>
      <c r="D38" s="217" t="s">
        <v>104</v>
      </c>
      <c r="E38" s="211">
        <f>SUM(E39:E40)</f>
        <v>264600</v>
      </c>
      <c r="F38" s="211">
        <f t="shared" ref="F38:G38" si="22">SUM(F39:F40)</f>
        <v>266600</v>
      </c>
      <c r="G38" s="211">
        <f t="shared" si="22"/>
        <v>268600</v>
      </c>
      <c r="H38" s="256"/>
      <c r="I38" s="256"/>
      <c r="J38" s="256"/>
      <c r="K38" s="256"/>
      <c r="L38" s="256"/>
      <c r="M38" s="256"/>
      <c r="N38" s="256"/>
      <c r="O38" s="256"/>
    </row>
    <row r="39" spans="1:15" s="257" customFormat="1" x14ac:dyDescent="0.2">
      <c r="A39" s="219"/>
      <c r="B39" s="214">
        <v>3111</v>
      </c>
      <c r="C39" s="219"/>
      <c r="D39" s="219" t="s">
        <v>176</v>
      </c>
      <c r="E39" s="215">
        <f>SUM(POSEBNI_DIO_!C12)</f>
        <v>264000</v>
      </c>
      <c r="F39" s="215">
        <f>SUM(POSEBNI_DIO_!D12)</f>
        <v>266000</v>
      </c>
      <c r="G39" s="215">
        <f>SUM(POSEBNI_DIO_!E12)</f>
        <v>268000</v>
      </c>
      <c r="H39" s="256"/>
      <c r="I39" s="256"/>
      <c r="J39" s="256"/>
      <c r="K39" s="256"/>
      <c r="L39" s="256"/>
      <c r="M39" s="256"/>
      <c r="N39" s="256"/>
      <c r="O39" s="256"/>
    </row>
    <row r="40" spans="1:15" s="257" customFormat="1" x14ac:dyDescent="0.2">
      <c r="A40" s="219"/>
      <c r="B40" s="214">
        <v>3114</v>
      </c>
      <c r="C40" s="219"/>
      <c r="D40" s="219" t="s">
        <v>259</v>
      </c>
      <c r="E40" s="215">
        <f>SUM(POSEBNI_DIO_!C13)</f>
        <v>600</v>
      </c>
      <c r="F40" s="215">
        <f>SUM(POSEBNI_DIO_!D13)</f>
        <v>600</v>
      </c>
      <c r="G40" s="215">
        <f>SUM(POSEBNI_DIO_!E13)</f>
        <v>600</v>
      </c>
      <c r="H40" s="256"/>
      <c r="I40" s="256"/>
      <c r="J40" s="256"/>
      <c r="K40" s="256"/>
      <c r="L40" s="256"/>
      <c r="M40" s="256"/>
      <c r="N40" s="256"/>
      <c r="O40" s="256"/>
    </row>
    <row r="41" spans="1:15" s="257" customFormat="1" x14ac:dyDescent="0.2">
      <c r="A41" s="217"/>
      <c r="B41" s="213">
        <v>312</v>
      </c>
      <c r="C41" s="219"/>
      <c r="D41" s="217" t="s">
        <v>260</v>
      </c>
      <c r="E41" s="211">
        <f>SUM(E42)</f>
        <v>12800</v>
      </c>
      <c r="F41" s="211">
        <f t="shared" ref="F41:G41" si="23">SUM(F42)</f>
        <v>13000</v>
      </c>
      <c r="G41" s="211">
        <f t="shared" si="23"/>
        <v>12100</v>
      </c>
      <c r="H41" s="256"/>
      <c r="I41" s="256"/>
      <c r="J41" s="256"/>
      <c r="K41" s="256"/>
      <c r="L41" s="256"/>
      <c r="M41" s="256"/>
      <c r="N41" s="256"/>
      <c r="O41" s="256"/>
    </row>
    <row r="42" spans="1:15" s="257" customFormat="1" x14ac:dyDescent="0.2">
      <c r="A42" s="219"/>
      <c r="B42" s="214">
        <v>3121</v>
      </c>
      <c r="C42" s="219"/>
      <c r="D42" s="219" t="s">
        <v>260</v>
      </c>
      <c r="E42" s="215">
        <f>SUM(POSEBNI_DIO_!C15)</f>
        <v>12800</v>
      </c>
      <c r="F42" s="215">
        <f>SUM(POSEBNI_DIO_!D15)</f>
        <v>13000</v>
      </c>
      <c r="G42" s="215">
        <f>SUM(POSEBNI_DIO_!E15)</f>
        <v>12100</v>
      </c>
      <c r="H42" s="256"/>
      <c r="I42" s="256"/>
      <c r="J42" s="256"/>
      <c r="K42" s="256"/>
      <c r="L42" s="256"/>
      <c r="M42" s="256"/>
      <c r="N42" s="256"/>
      <c r="O42" s="256"/>
    </row>
    <row r="43" spans="1:15" s="246" customFormat="1" x14ac:dyDescent="0.2">
      <c r="A43" s="217"/>
      <c r="B43" s="13">
        <v>313</v>
      </c>
      <c r="C43" s="217"/>
      <c r="D43" s="217" t="s">
        <v>105</v>
      </c>
      <c r="E43" s="216">
        <f>SUM(E44:E44)</f>
        <v>43800</v>
      </c>
      <c r="F43" s="216">
        <f t="shared" ref="F43:G43" si="24">SUM(F44:F44)</f>
        <v>44000</v>
      </c>
      <c r="G43" s="216">
        <f t="shared" si="24"/>
        <v>44200</v>
      </c>
      <c r="H43" s="245"/>
      <c r="I43" s="245"/>
      <c r="J43" s="245"/>
      <c r="K43" s="245"/>
      <c r="L43" s="245"/>
      <c r="M43" s="245"/>
      <c r="N43" s="245"/>
      <c r="O43" s="245"/>
    </row>
    <row r="44" spans="1:15" s="249" customFormat="1" x14ac:dyDescent="0.2">
      <c r="A44" s="219"/>
      <c r="B44" s="220">
        <v>3132</v>
      </c>
      <c r="C44" s="219"/>
      <c r="D44" s="219" t="s">
        <v>177</v>
      </c>
      <c r="E44" s="226">
        <f>SUM(POSEBNI_DIO_!C17)</f>
        <v>43800</v>
      </c>
      <c r="F44" s="226">
        <f>SUM(POSEBNI_DIO_!D17)</f>
        <v>44000</v>
      </c>
      <c r="G44" s="226">
        <f>SUM(POSEBNI_DIO_!E17)</f>
        <v>44200</v>
      </c>
      <c r="H44" s="248"/>
      <c r="I44" s="248"/>
      <c r="J44" s="248"/>
      <c r="K44" s="248"/>
      <c r="L44" s="248"/>
      <c r="M44" s="248"/>
      <c r="N44" s="248"/>
      <c r="O44" s="248"/>
    </row>
    <row r="45" spans="1:15" s="246" customFormat="1" x14ac:dyDescent="0.2">
      <c r="A45" s="218"/>
      <c r="B45" s="212">
        <v>32</v>
      </c>
      <c r="C45" s="218"/>
      <c r="D45" s="11" t="s">
        <v>16</v>
      </c>
      <c r="E45" s="12">
        <f>SUM(E46,E51,E56,E66,E68)</f>
        <v>109925</v>
      </c>
      <c r="F45" s="12">
        <f t="shared" ref="F45:G45" si="25">SUM(F46,F51,F56,F66,F68)</f>
        <v>108805</v>
      </c>
      <c r="G45" s="12">
        <f t="shared" si="25"/>
        <v>109925</v>
      </c>
      <c r="H45" s="245"/>
      <c r="I45" s="245"/>
      <c r="J45" s="245"/>
      <c r="K45" s="245"/>
      <c r="L45" s="245"/>
      <c r="M45" s="245"/>
      <c r="N45" s="245"/>
      <c r="O45" s="245"/>
    </row>
    <row r="46" spans="1:15" s="259" customFormat="1" x14ac:dyDescent="0.2">
      <c r="A46" s="217"/>
      <c r="B46" s="213">
        <v>321</v>
      </c>
      <c r="C46" s="217"/>
      <c r="D46" s="217" t="s">
        <v>111</v>
      </c>
      <c r="E46" s="211">
        <f>SUM(E47:E50)</f>
        <v>9128</v>
      </c>
      <c r="F46" s="211">
        <f t="shared" ref="F46:G46" si="26">SUM(F47:F50)</f>
        <v>8600</v>
      </c>
      <c r="G46" s="211">
        <f t="shared" si="26"/>
        <v>8600</v>
      </c>
      <c r="H46" s="258"/>
      <c r="I46" s="258"/>
      <c r="J46" s="258"/>
      <c r="K46" s="258"/>
      <c r="L46" s="258"/>
      <c r="M46" s="258"/>
      <c r="N46" s="258"/>
      <c r="O46" s="258"/>
    </row>
    <row r="47" spans="1:15" s="246" customFormat="1" x14ac:dyDescent="0.2">
      <c r="A47" s="219"/>
      <c r="B47" s="214" t="s">
        <v>178</v>
      </c>
      <c r="C47" s="219"/>
      <c r="D47" s="219" t="s">
        <v>179</v>
      </c>
      <c r="E47" s="215">
        <f>SUM(POSEBNI_DIO_!C20,POSEBNI_DIO_!C64)</f>
        <v>2850</v>
      </c>
      <c r="F47" s="215">
        <f>SUM(POSEBNI_DIO_!D20,POSEBNI_DIO_!D64)</f>
        <v>2400</v>
      </c>
      <c r="G47" s="215">
        <f>SUM(POSEBNI_DIO_!E20,POSEBNI_DIO_!E64)</f>
        <v>2400</v>
      </c>
      <c r="H47" s="245"/>
      <c r="I47" s="245"/>
      <c r="J47" s="245"/>
      <c r="K47" s="245"/>
      <c r="L47" s="245"/>
      <c r="M47" s="245"/>
      <c r="N47" s="245"/>
      <c r="O47" s="245"/>
    </row>
    <row r="48" spans="1:15" s="246" customFormat="1" x14ac:dyDescent="0.2">
      <c r="A48" s="219"/>
      <c r="B48" s="214" t="s">
        <v>180</v>
      </c>
      <c r="C48" s="219"/>
      <c r="D48" s="219" t="s">
        <v>119</v>
      </c>
      <c r="E48" s="215">
        <f>SUM(POSEBNI_DIO_!C21)</f>
        <v>4700</v>
      </c>
      <c r="F48" s="215">
        <f>SUM(POSEBNI_DIO_!D21)</f>
        <v>4700</v>
      </c>
      <c r="G48" s="215">
        <f>SUM(POSEBNI_DIO_!E21)</f>
        <v>4700</v>
      </c>
      <c r="H48" s="245"/>
      <c r="I48" s="245"/>
      <c r="J48" s="245"/>
      <c r="K48" s="245"/>
      <c r="L48" s="245"/>
      <c r="M48" s="245"/>
      <c r="N48" s="245"/>
      <c r="O48" s="245"/>
    </row>
    <row r="49" spans="1:15" s="246" customFormat="1" x14ac:dyDescent="0.2">
      <c r="A49" s="219"/>
      <c r="B49" s="214">
        <v>3213</v>
      </c>
      <c r="C49" s="219"/>
      <c r="D49" s="219" t="s">
        <v>120</v>
      </c>
      <c r="E49" s="215">
        <f>SUM(POSEBNI_DIO_!C22)</f>
        <v>1200</v>
      </c>
      <c r="F49" s="215">
        <f>SUM(POSEBNI_DIO_!D22)</f>
        <v>1200</v>
      </c>
      <c r="G49" s="215">
        <f>SUM(POSEBNI_DIO_!E22)</f>
        <v>1200</v>
      </c>
      <c r="H49" s="245"/>
      <c r="I49" s="245"/>
      <c r="J49" s="245"/>
      <c r="K49" s="245"/>
      <c r="L49" s="245"/>
      <c r="M49" s="245"/>
      <c r="N49" s="245"/>
      <c r="O49" s="245"/>
    </row>
    <row r="50" spans="1:15" s="246" customFormat="1" ht="31.5" x14ac:dyDescent="0.2">
      <c r="A50" s="219"/>
      <c r="B50" s="214">
        <v>3214</v>
      </c>
      <c r="C50" s="219"/>
      <c r="D50" s="321" t="s">
        <v>276</v>
      </c>
      <c r="E50" s="215">
        <f>SUM(POSEBNI_DIO_!C23,POSEBNI_DIO_!C65)</f>
        <v>378</v>
      </c>
      <c r="F50" s="215">
        <f>SUM(POSEBNI_DIO_!D23,POSEBNI_DIO_!D65)</f>
        <v>300</v>
      </c>
      <c r="G50" s="215">
        <f>SUM(POSEBNI_DIO_!E23,POSEBNI_DIO_!E65)</f>
        <v>300</v>
      </c>
      <c r="H50" s="245"/>
      <c r="I50" s="245"/>
      <c r="J50" s="245"/>
      <c r="K50" s="245"/>
      <c r="L50" s="245"/>
      <c r="M50" s="245"/>
      <c r="N50" s="245"/>
      <c r="O50" s="245"/>
    </row>
    <row r="51" spans="1:15" s="259" customFormat="1" x14ac:dyDescent="0.2">
      <c r="A51" s="217"/>
      <c r="B51" s="213">
        <v>322</v>
      </c>
      <c r="C51" s="217"/>
      <c r="D51" s="217" t="s">
        <v>112</v>
      </c>
      <c r="E51" s="211">
        <f>SUM(E52:E55)</f>
        <v>28812</v>
      </c>
      <c r="F51" s="211">
        <f t="shared" ref="F51:G51" si="27">SUM(F52:F55)</f>
        <v>28300</v>
      </c>
      <c r="G51" s="211">
        <f t="shared" si="27"/>
        <v>28300</v>
      </c>
      <c r="H51" s="258"/>
      <c r="I51" s="258"/>
      <c r="J51" s="258"/>
      <c r="K51" s="258"/>
      <c r="L51" s="258"/>
      <c r="M51" s="258"/>
      <c r="N51" s="258"/>
      <c r="O51" s="258"/>
    </row>
    <row r="52" spans="1:15" s="246" customFormat="1" ht="31.5" x14ac:dyDescent="0.2">
      <c r="A52" s="219"/>
      <c r="B52" s="327" t="s">
        <v>181</v>
      </c>
      <c r="C52" s="219"/>
      <c r="D52" s="328" t="s">
        <v>126</v>
      </c>
      <c r="E52" s="215">
        <f>SUM(POSEBNI_DIO_!C25,POSEBNI_DIO_!C67)</f>
        <v>4012</v>
      </c>
      <c r="F52" s="215">
        <f>SUM(POSEBNI_DIO_!D25,POSEBNI_DIO_!D67)</f>
        <v>3500</v>
      </c>
      <c r="G52" s="215">
        <f>SUM(POSEBNI_DIO_!E25,POSEBNI_DIO_!E67)</f>
        <v>3500</v>
      </c>
      <c r="H52" s="245"/>
      <c r="I52" s="245"/>
      <c r="J52" s="245"/>
      <c r="K52" s="245"/>
      <c r="L52" s="245"/>
      <c r="M52" s="245"/>
      <c r="N52" s="245"/>
      <c r="O52" s="245"/>
    </row>
    <row r="53" spans="1:15" s="246" customFormat="1" ht="15.75" x14ac:dyDescent="0.2">
      <c r="A53" s="219"/>
      <c r="B53" s="327" t="s">
        <v>182</v>
      </c>
      <c r="C53" s="219"/>
      <c r="D53" s="328" t="s">
        <v>183</v>
      </c>
      <c r="E53" s="215">
        <f>SUM(POSEBNI_DIO_!C26)</f>
        <v>24000</v>
      </c>
      <c r="F53" s="215">
        <f>SUM(POSEBNI_DIO_!D26)</f>
        <v>24000</v>
      </c>
      <c r="G53" s="215">
        <f>SUM(POSEBNI_DIO_!E26)</f>
        <v>24000</v>
      </c>
      <c r="H53" s="245"/>
      <c r="I53" s="245"/>
      <c r="J53" s="245"/>
      <c r="K53" s="245"/>
      <c r="L53" s="245"/>
      <c r="M53" s="245"/>
      <c r="N53" s="245"/>
      <c r="O53" s="245"/>
    </row>
    <row r="54" spans="1:15" s="246" customFormat="1" ht="31.5" x14ac:dyDescent="0.2">
      <c r="A54" s="219"/>
      <c r="B54" s="327" t="s">
        <v>184</v>
      </c>
      <c r="C54" s="219"/>
      <c r="D54" s="328" t="s">
        <v>185</v>
      </c>
      <c r="E54" s="215">
        <f>SUM(POSEBNI_DIO_!C27)</f>
        <v>300</v>
      </c>
      <c r="F54" s="215">
        <f>SUM(POSEBNI_DIO_!D27)</f>
        <v>300</v>
      </c>
      <c r="G54" s="215">
        <f>SUM(POSEBNI_DIO_!E27)</f>
        <v>300</v>
      </c>
      <c r="H54" s="245"/>
      <c r="I54" s="245"/>
      <c r="J54" s="245"/>
      <c r="K54" s="245"/>
      <c r="L54" s="245"/>
      <c r="M54" s="245"/>
      <c r="N54" s="245"/>
      <c r="O54" s="245"/>
    </row>
    <row r="55" spans="1:15" s="246" customFormat="1" ht="15.75" x14ac:dyDescent="0.2">
      <c r="A55" s="219"/>
      <c r="B55" s="327">
        <v>3225</v>
      </c>
      <c r="C55" s="219"/>
      <c r="D55" s="328" t="s">
        <v>121</v>
      </c>
      <c r="E55" s="215">
        <f>SUM(POSEBNI_DIO_!C28)</f>
        <v>500</v>
      </c>
      <c r="F55" s="215">
        <f>SUM(POSEBNI_DIO_!D28)</f>
        <v>500</v>
      </c>
      <c r="G55" s="215">
        <f>SUM(POSEBNI_DIO_!E28)</f>
        <v>500</v>
      </c>
      <c r="H55" s="245"/>
      <c r="I55" s="245"/>
      <c r="J55" s="245"/>
      <c r="K55" s="245"/>
      <c r="L55" s="245"/>
      <c r="M55" s="245"/>
      <c r="N55" s="245"/>
      <c r="O55" s="245"/>
    </row>
    <row r="56" spans="1:15" s="259" customFormat="1" x14ac:dyDescent="0.2">
      <c r="A56" s="217"/>
      <c r="B56" s="213">
        <v>323</v>
      </c>
      <c r="C56" s="217"/>
      <c r="D56" s="217" t="s">
        <v>98</v>
      </c>
      <c r="E56" s="211">
        <f>SUM(E57:E65)</f>
        <v>70585</v>
      </c>
      <c r="F56" s="211">
        <f t="shared" ref="F56:G56" si="28">SUM(F57:F65)</f>
        <v>70505</v>
      </c>
      <c r="G56" s="211">
        <f t="shared" si="28"/>
        <v>71625</v>
      </c>
      <c r="H56" s="258"/>
      <c r="I56" s="258"/>
      <c r="J56" s="258"/>
      <c r="K56" s="258"/>
      <c r="L56" s="258"/>
      <c r="M56" s="258"/>
      <c r="N56" s="258"/>
      <c r="O56" s="258"/>
    </row>
    <row r="57" spans="1:15" s="246" customFormat="1" ht="15.75" x14ac:dyDescent="0.2">
      <c r="A57" s="219"/>
      <c r="B57" s="299" t="s">
        <v>186</v>
      </c>
      <c r="C57" s="219"/>
      <c r="D57" s="321" t="s">
        <v>187</v>
      </c>
      <c r="E57" s="215">
        <f>SUM(POSEBNI_DIO_!C30)</f>
        <v>2600</v>
      </c>
      <c r="F57" s="215">
        <f>SUM(POSEBNI_DIO_!D30)</f>
        <v>2600</v>
      </c>
      <c r="G57" s="215">
        <f>SUM(POSEBNI_DIO_!E30)</f>
        <v>2600</v>
      </c>
      <c r="H57" s="245"/>
      <c r="I57" s="245"/>
      <c r="J57" s="245"/>
      <c r="K57" s="245"/>
      <c r="L57" s="245"/>
      <c r="M57" s="245"/>
      <c r="N57" s="245"/>
      <c r="O57" s="245"/>
    </row>
    <row r="58" spans="1:15" s="246" customFormat="1" ht="31.5" x14ac:dyDescent="0.2">
      <c r="A58" s="219"/>
      <c r="B58" s="299" t="s">
        <v>188</v>
      </c>
      <c r="C58" s="219"/>
      <c r="D58" s="321" t="s">
        <v>189</v>
      </c>
      <c r="E58" s="215">
        <f>SUM(POSEBNI_DIO_!C31,POSEBNI_DIO_!C69)</f>
        <v>8944</v>
      </c>
      <c r="F58" s="215">
        <f>SUM(POSEBNI_DIO_!D31,POSEBNI_DIO_!D69)</f>
        <v>6700</v>
      </c>
      <c r="G58" s="215">
        <f>SUM(POSEBNI_DIO_!E31,POSEBNI_DIO_!E69)</f>
        <v>6700</v>
      </c>
      <c r="H58" s="245"/>
      <c r="I58" s="245"/>
      <c r="J58" s="245"/>
      <c r="K58" s="245"/>
      <c r="L58" s="245"/>
      <c r="M58" s="245"/>
      <c r="N58" s="245"/>
      <c r="O58" s="245"/>
    </row>
    <row r="59" spans="1:15" s="246" customFormat="1" ht="15.75" x14ac:dyDescent="0.2">
      <c r="A59" s="219"/>
      <c r="B59" s="299">
        <v>3233</v>
      </c>
      <c r="C59" s="219"/>
      <c r="D59" s="321" t="s">
        <v>264</v>
      </c>
      <c r="E59" s="215">
        <f>SUM(POSEBNI_DIO_!C32)</f>
        <v>400</v>
      </c>
      <c r="F59" s="215">
        <f>SUM(POSEBNI_DIO_!D32)</f>
        <v>400</v>
      </c>
      <c r="G59" s="215">
        <f>SUM(POSEBNI_DIO_!E32)</f>
        <v>400</v>
      </c>
      <c r="H59" s="245"/>
      <c r="I59" s="245"/>
      <c r="J59" s="245"/>
      <c r="K59" s="245"/>
      <c r="L59" s="245"/>
      <c r="M59" s="245"/>
      <c r="N59" s="245"/>
      <c r="O59" s="245"/>
    </row>
    <row r="60" spans="1:15" s="246" customFormat="1" ht="15.75" x14ac:dyDescent="0.2">
      <c r="A60" s="219"/>
      <c r="B60" s="299">
        <v>3234</v>
      </c>
      <c r="C60" s="219"/>
      <c r="D60" s="321" t="s">
        <v>190</v>
      </c>
      <c r="E60" s="215">
        <f>SUM(POSEBNI_DIO_!C33)</f>
        <v>1400</v>
      </c>
      <c r="F60" s="215">
        <f>SUM(POSEBNI_DIO_!D33)</f>
        <v>1400</v>
      </c>
      <c r="G60" s="215">
        <f>SUM(POSEBNI_DIO_!E33)</f>
        <v>1400</v>
      </c>
      <c r="H60" s="245"/>
      <c r="I60" s="245"/>
      <c r="J60" s="245"/>
      <c r="K60" s="245"/>
      <c r="L60" s="245"/>
      <c r="M60" s="245"/>
      <c r="N60" s="245"/>
      <c r="O60" s="245"/>
    </row>
    <row r="61" spans="1:15" s="246" customFormat="1" ht="15.75" x14ac:dyDescent="0.2">
      <c r="A61" s="219"/>
      <c r="B61" s="299">
        <v>3235</v>
      </c>
      <c r="C61" s="219"/>
      <c r="D61" s="321" t="s">
        <v>131</v>
      </c>
      <c r="E61" s="215">
        <f>SUM(POSEBNI_DIO_!C34)</f>
        <v>16500</v>
      </c>
      <c r="F61" s="215">
        <f>SUM(POSEBNI_DIO_!D34)</f>
        <v>16500</v>
      </c>
      <c r="G61" s="215">
        <f>SUM(POSEBNI_DIO_!E34)</f>
        <v>16500</v>
      </c>
      <c r="H61" s="245"/>
      <c r="I61" s="245"/>
      <c r="J61" s="245"/>
      <c r="K61" s="245"/>
      <c r="L61" s="245"/>
      <c r="M61" s="245"/>
      <c r="N61" s="245"/>
      <c r="O61" s="245"/>
    </row>
    <row r="62" spans="1:15" s="246" customFormat="1" ht="15.75" x14ac:dyDescent="0.2">
      <c r="A62" s="219"/>
      <c r="B62" s="299">
        <v>3236</v>
      </c>
      <c r="C62" s="219"/>
      <c r="D62" s="321" t="s">
        <v>277</v>
      </c>
      <c r="E62" s="215">
        <f>SUM(POSEBNI_DIO_!C35)</f>
        <v>1440</v>
      </c>
      <c r="F62" s="215">
        <f>SUM(POSEBNI_DIO_!D35)</f>
        <v>320</v>
      </c>
      <c r="G62" s="215">
        <f>SUM(POSEBNI_DIO_!E35)</f>
        <v>1440</v>
      </c>
      <c r="H62" s="245"/>
      <c r="I62" s="245"/>
      <c r="J62" s="245"/>
      <c r="K62" s="245"/>
      <c r="L62" s="245"/>
      <c r="M62" s="245"/>
      <c r="N62" s="245"/>
      <c r="O62" s="245"/>
    </row>
    <row r="63" spans="1:15" s="246" customFormat="1" ht="15.75" x14ac:dyDescent="0.2">
      <c r="A63" s="219"/>
      <c r="B63" s="299">
        <v>3237</v>
      </c>
      <c r="C63" s="219"/>
      <c r="D63" s="321" t="s">
        <v>129</v>
      </c>
      <c r="E63" s="215">
        <f>SUM(POSEBNI_DIO_!C36,POSEBNI_DIO_!C70)</f>
        <v>4304</v>
      </c>
      <c r="F63" s="215">
        <f>SUM(POSEBNI_DIO_!D36,POSEBNI_DIO_!D70)</f>
        <v>1200</v>
      </c>
      <c r="G63" s="215">
        <f>SUM(POSEBNI_DIO_!E36,POSEBNI_DIO_!E70)</f>
        <v>1200</v>
      </c>
      <c r="H63" s="245"/>
      <c r="I63" s="245"/>
      <c r="J63" s="245"/>
      <c r="K63" s="245"/>
      <c r="L63" s="245"/>
      <c r="M63" s="245"/>
      <c r="N63" s="245"/>
      <c r="O63" s="245"/>
    </row>
    <row r="64" spans="1:15" s="246" customFormat="1" ht="15.75" x14ac:dyDescent="0.2">
      <c r="A64" s="219"/>
      <c r="B64" s="299" t="s">
        <v>191</v>
      </c>
      <c r="C64" s="219"/>
      <c r="D64" s="321" t="s">
        <v>192</v>
      </c>
      <c r="E64" s="215">
        <f>SUM(POSEBNI_DIO_!C37,POSEBNI_DIO_!C71)</f>
        <v>10800</v>
      </c>
      <c r="F64" s="215">
        <f>SUM(POSEBNI_DIO_!D37,POSEBNI_DIO_!D71)</f>
        <v>8200</v>
      </c>
      <c r="G64" s="215">
        <f>SUM(POSEBNI_DIO_!E37,POSEBNI_DIO_!E71)</f>
        <v>8200</v>
      </c>
      <c r="H64" s="245"/>
      <c r="I64" s="245"/>
      <c r="J64" s="245"/>
      <c r="K64" s="245"/>
      <c r="L64" s="245"/>
      <c r="M64" s="245"/>
      <c r="N64" s="245"/>
      <c r="O64" s="245"/>
    </row>
    <row r="65" spans="1:15" s="246" customFormat="1" ht="15.75" x14ac:dyDescent="0.2">
      <c r="A65" s="219"/>
      <c r="B65" s="299" t="s">
        <v>193</v>
      </c>
      <c r="C65" s="219"/>
      <c r="D65" s="321" t="s">
        <v>130</v>
      </c>
      <c r="E65" s="215">
        <f>SUM(POSEBNI_DIO_!C38,POSEBNI_DIO_!C72)</f>
        <v>24197</v>
      </c>
      <c r="F65" s="215">
        <f>SUM(POSEBNI_DIO_!D38,POSEBNI_DIO_!D72)</f>
        <v>33185</v>
      </c>
      <c r="G65" s="215">
        <f>SUM(POSEBNI_DIO_!E38,POSEBNI_DIO_!E72)</f>
        <v>33185</v>
      </c>
      <c r="H65" s="245"/>
      <c r="I65" s="245"/>
      <c r="J65" s="245"/>
      <c r="K65" s="245"/>
      <c r="L65" s="245"/>
      <c r="M65" s="245"/>
      <c r="N65" s="245"/>
      <c r="O65" s="245"/>
    </row>
    <row r="66" spans="1:15" s="259" customFormat="1" ht="30" x14ac:dyDescent="0.2">
      <c r="A66" s="217"/>
      <c r="B66" s="213" t="s">
        <v>270</v>
      </c>
      <c r="C66" s="217"/>
      <c r="D66" s="227" t="s">
        <v>199</v>
      </c>
      <c r="E66" s="211">
        <f>SUM(E67)</f>
        <v>0</v>
      </c>
      <c r="F66" s="211">
        <f t="shared" ref="F66:G66" si="29">SUM(F67)</f>
        <v>0</v>
      </c>
      <c r="G66" s="211">
        <f t="shared" si="29"/>
        <v>0</v>
      </c>
      <c r="H66" s="258"/>
      <c r="I66" s="258"/>
      <c r="J66" s="258"/>
      <c r="K66" s="258"/>
      <c r="L66" s="258"/>
      <c r="M66" s="258"/>
      <c r="N66" s="258"/>
      <c r="O66" s="258"/>
    </row>
    <row r="67" spans="1:15" s="246" customFormat="1" ht="30" x14ac:dyDescent="0.2">
      <c r="A67" s="219"/>
      <c r="B67" s="299">
        <v>3241</v>
      </c>
      <c r="C67" s="219"/>
      <c r="D67" s="223" t="s">
        <v>199</v>
      </c>
      <c r="E67" s="215">
        <v>0</v>
      </c>
      <c r="F67" s="215">
        <v>0</v>
      </c>
      <c r="G67" s="215">
        <v>0</v>
      </c>
      <c r="H67" s="245"/>
      <c r="I67" s="245"/>
      <c r="J67" s="245"/>
      <c r="K67" s="245"/>
      <c r="L67" s="245"/>
      <c r="M67" s="245"/>
      <c r="N67" s="245"/>
      <c r="O67" s="245"/>
    </row>
    <row r="68" spans="1:15" s="259" customFormat="1" x14ac:dyDescent="0.2">
      <c r="A68" s="217"/>
      <c r="B68" s="213">
        <v>329</v>
      </c>
      <c r="C68" s="217"/>
      <c r="D68" s="217" t="s">
        <v>113</v>
      </c>
      <c r="E68" s="211">
        <f>SUM(E69:E73)</f>
        <v>1400</v>
      </c>
      <c r="F68" s="211">
        <f t="shared" ref="F68:G68" si="30">SUM(F69:F73)</f>
        <v>1400</v>
      </c>
      <c r="G68" s="211">
        <f t="shared" si="30"/>
        <v>1400</v>
      </c>
      <c r="H68" s="258"/>
      <c r="I68" s="258"/>
      <c r="J68" s="258"/>
      <c r="K68" s="258"/>
      <c r="L68" s="258"/>
      <c r="M68" s="258"/>
      <c r="N68" s="258"/>
      <c r="O68" s="258"/>
    </row>
    <row r="69" spans="1:15" s="246" customFormat="1" ht="15.75" x14ac:dyDescent="0.2">
      <c r="A69" s="219"/>
      <c r="B69" s="299">
        <v>3292</v>
      </c>
      <c r="C69" s="219"/>
      <c r="D69" s="321" t="s">
        <v>261</v>
      </c>
      <c r="E69" s="215">
        <f>SUM(POSEBNI_DIO_!C40)</f>
        <v>700</v>
      </c>
      <c r="F69" s="215">
        <f>SUM(POSEBNI_DIO_!D40)</f>
        <v>700</v>
      </c>
      <c r="G69" s="215">
        <f>SUM(POSEBNI_DIO_!E40)</f>
        <v>700</v>
      </c>
      <c r="H69" s="245"/>
      <c r="I69" s="245"/>
      <c r="J69" s="245"/>
      <c r="K69" s="245"/>
      <c r="L69" s="245"/>
      <c r="M69" s="245"/>
      <c r="N69" s="245"/>
      <c r="O69" s="245"/>
    </row>
    <row r="70" spans="1:15" s="246" customFormat="1" ht="15.75" x14ac:dyDescent="0.2">
      <c r="A70" s="219"/>
      <c r="B70" s="299" t="s">
        <v>194</v>
      </c>
      <c r="C70" s="219"/>
      <c r="D70" s="321" t="s">
        <v>195</v>
      </c>
      <c r="E70" s="215">
        <f>SUM(POSEBNI_DIO_!C41)</f>
        <v>300</v>
      </c>
      <c r="F70" s="215">
        <f>SUM(POSEBNI_DIO_!D41)</f>
        <v>300</v>
      </c>
      <c r="G70" s="215">
        <f>SUM(POSEBNI_DIO_!E41)</f>
        <v>300</v>
      </c>
      <c r="H70" s="245"/>
      <c r="I70" s="245"/>
      <c r="J70" s="245"/>
      <c r="K70" s="245"/>
      <c r="L70" s="245"/>
      <c r="M70" s="245"/>
      <c r="N70" s="245"/>
      <c r="O70" s="245"/>
    </row>
    <row r="71" spans="1:15" s="246" customFormat="1" ht="15.75" x14ac:dyDescent="0.2">
      <c r="A71" s="219"/>
      <c r="B71" s="299">
        <v>3294</v>
      </c>
      <c r="C71" s="219"/>
      <c r="D71" s="321" t="s">
        <v>265</v>
      </c>
      <c r="E71" s="215">
        <f>SUM(POSEBNI_DIO_!C42)</f>
        <v>200</v>
      </c>
      <c r="F71" s="215">
        <f>SUM(POSEBNI_DIO_!D42)</f>
        <v>200</v>
      </c>
      <c r="G71" s="215">
        <f>SUM(POSEBNI_DIO_!E42)</f>
        <v>200</v>
      </c>
      <c r="H71" s="245"/>
      <c r="I71" s="245"/>
      <c r="J71" s="245"/>
      <c r="K71" s="245"/>
      <c r="L71" s="245"/>
      <c r="M71" s="245"/>
      <c r="N71" s="245"/>
      <c r="O71" s="245"/>
    </row>
    <row r="72" spans="1:15" s="246" customFormat="1" ht="15.75" x14ac:dyDescent="0.2">
      <c r="A72" s="219"/>
      <c r="B72" s="299">
        <v>3296</v>
      </c>
      <c r="C72" s="219"/>
      <c r="D72" s="321" t="s">
        <v>268</v>
      </c>
      <c r="E72" s="215">
        <v>0</v>
      </c>
      <c r="F72" s="215">
        <v>0</v>
      </c>
      <c r="G72" s="215">
        <v>0</v>
      </c>
      <c r="H72" s="245"/>
      <c r="I72" s="245"/>
      <c r="J72" s="245"/>
      <c r="K72" s="245"/>
      <c r="L72" s="245"/>
      <c r="M72" s="245"/>
      <c r="N72" s="245"/>
      <c r="O72" s="245"/>
    </row>
    <row r="73" spans="1:15" s="246" customFormat="1" ht="15.75" x14ac:dyDescent="0.2">
      <c r="A73" s="219"/>
      <c r="B73" s="299" t="s">
        <v>196</v>
      </c>
      <c r="C73" s="219"/>
      <c r="D73" s="321" t="s">
        <v>113</v>
      </c>
      <c r="E73" s="215">
        <f>SUM(POSEBNI_DIO_!C43)</f>
        <v>200</v>
      </c>
      <c r="F73" s="215">
        <f>SUM(POSEBNI_DIO_!D43)</f>
        <v>200</v>
      </c>
      <c r="G73" s="215">
        <f>SUM(POSEBNI_DIO_!E43)</f>
        <v>200</v>
      </c>
      <c r="H73" s="245"/>
      <c r="I73" s="245"/>
      <c r="J73" s="245"/>
      <c r="K73" s="245"/>
      <c r="L73" s="245"/>
      <c r="M73" s="245"/>
      <c r="N73" s="245"/>
      <c r="O73" s="245"/>
    </row>
    <row r="74" spans="1:15" s="246" customFormat="1" x14ac:dyDescent="0.2">
      <c r="A74" s="218"/>
      <c r="B74" s="212">
        <v>34</v>
      </c>
      <c r="C74" s="218"/>
      <c r="D74" s="11" t="s">
        <v>19</v>
      </c>
      <c r="E74" s="12">
        <f>SUM(E75)</f>
        <v>700</v>
      </c>
      <c r="F74" s="12">
        <f t="shared" ref="F74:G74" si="31">SUM(F75)</f>
        <v>700</v>
      </c>
      <c r="G74" s="12">
        <f t="shared" si="31"/>
        <v>700</v>
      </c>
      <c r="H74" s="245"/>
      <c r="I74" s="245"/>
      <c r="J74" s="245"/>
      <c r="K74" s="245"/>
      <c r="L74" s="245"/>
      <c r="M74" s="245"/>
      <c r="N74" s="245"/>
      <c r="O74" s="245"/>
    </row>
    <row r="75" spans="1:15" s="259" customFormat="1" x14ac:dyDescent="0.2">
      <c r="A75" s="217"/>
      <c r="B75" s="213">
        <v>343</v>
      </c>
      <c r="C75" s="217"/>
      <c r="D75" s="217" t="s">
        <v>115</v>
      </c>
      <c r="E75" s="211">
        <f>SUM(E76:E77)</f>
        <v>700</v>
      </c>
      <c r="F75" s="211">
        <f t="shared" ref="F75:G75" si="32">SUM(F76:F77)</f>
        <v>700</v>
      </c>
      <c r="G75" s="211">
        <f t="shared" si="32"/>
        <v>700</v>
      </c>
      <c r="H75" s="258"/>
      <c r="I75" s="258"/>
      <c r="J75" s="258"/>
      <c r="K75" s="258"/>
      <c r="L75" s="258"/>
      <c r="M75" s="258"/>
      <c r="N75" s="258"/>
      <c r="O75" s="258"/>
    </row>
    <row r="76" spans="1:15" s="246" customFormat="1" ht="31.5" x14ac:dyDescent="0.2">
      <c r="A76" s="219"/>
      <c r="B76" s="299" t="s">
        <v>197</v>
      </c>
      <c r="C76" s="219"/>
      <c r="D76" s="321" t="s">
        <v>198</v>
      </c>
      <c r="E76" s="215">
        <f>SUM(POSEBNI_DIO_!C46)</f>
        <v>700</v>
      </c>
      <c r="F76" s="215">
        <f>SUM(POSEBNI_DIO_!D46)</f>
        <v>700</v>
      </c>
      <c r="G76" s="215">
        <f>SUM(POSEBNI_DIO_!E46)</f>
        <v>700</v>
      </c>
      <c r="H76" s="245"/>
      <c r="I76" s="245"/>
      <c r="J76" s="245"/>
      <c r="K76" s="245"/>
      <c r="L76" s="245"/>
      <c r="M76" s="245"/>
      <c r="N76" s="245"/>
      <c r="O76" s="245"/>
    </row>
    <row r="77" spans="1:15" s="246" customFormat="1" ht="15.75" x14ac:dyDescent="0.2">
      <c r="A77" s="219"/>
      <c r="B77" s="359">
        <v>3433</v>
      </c>
      <c r="C77" s="219"/>
      <c r="D77" s="360" t="s">
        <v>269</v>
      </c>
      <c r="E77" s="215">
        <v>0</v>
      </c>
      <c r="F77" s="215">
        <v>0</v>
      </c>
      <c r="G77" s="215">
        <v>0</v>
      </c>
      <c r="H77" s="245"/>
      <c r="I77" s="245"/>
      <c r="J77" s="245"/>
      <c r="K77" s="245"/>
      <c r="L77" s="245"/>
      <c r="M77" s="245"/>
      <c r="N77" s="245"/>
      <c r="O77" s="245"/>
    </row>
    <row r="78" spans="1:15" s="246" customFormat="1" x14ac:dyDescent="0.2">
      <c r="A78" s="232"/>
      <c r="B78" s="228"/>
      <c r="C78" s="229" t="s">
        <v>40</v>
      </c>
      <c r="D78" s="230" t="s">
        <v>43</v>
      </c>
      <c r="E78" s="231">
        <f>SUM(E37,E45,E74)</f>
        <v>431825</v>
      </c>
      <c r="F78" s="231">
        <f t="shared" ref="F78:G78" si="33">SUM(F37,F45,F74)</f>
        <v>433105</v>
      </c>
      <c r="G78" s="231">
        <f t="shared" si="33"/>
        <v>435525</v>
      </c>
      <c r="H78" s="245"/>
      <c r="I78" s="245"/>
      <c r="J78" s="245"/>
      <c r="K78" s="245"/>
      <c r="L78" s="245"/>
      <c r="M78" s="245"/>
      <c r="N78" s="245"/>
      <c r="O78" s="245"/>
    </row>
    <row r="79" spans="1:15" s="249" customFormat="1" x14ac:dyDescent="0.2">
      <c r="A79" s="218"/>
      <c r="B79" s="212" t="s">
        <v>273</v>
      </c>
      <c r="C79" s="218"/>
      <c r="D79" s="11" t="s">
        <v>16</v>
      </c>
      <c r="E79" s="12">
        <f>SUM(E80)</f>
        <v>4000</v>
      </c>
      <c r="F79" s="12">
        <f t="shared" ref="F79:G79" si="34">SUM(F80)</f>
        <v>4000</v>
      </c>
      <c r="G79" s="12">
        <f t="shared" si="34"/>
        <v>4000</v>
      </c>
      <c r="H79" s="248"/>
      <c r="I79" s="248"/>
      <c r="J79" s="248"/>
      <c r="K79" s="248"/>
      <c r="L79" s="248"/>
      <c r="M79" s="248"/>
      <c r="N79" s="248"/>
      <c r="O79" s="248"/>
    </row>
    <row r="80" spans="1:15" s="249" customFormat="1" x14ac:dyDescent="0.2">
      <c r="A80" s="217"/>
      <c r="B80" s="213">
        <v>323</v>
      </c>
      <c r="C80" s="219"/>
      <c r="D80" s="217" t="s">
        <v>98</v>
      </c>
      <c r="E80" s="211">
        <f>SUM(E81:E82)</f>
        <v>4000</v>
      </c>
      <c r="F80" s="211">
        <f t="shared" ref="F80:G80" si="35">SUM(F81:F82)</f>
        <v>4000</v>
      </c>
      <c r="G80" s="211">
        <f t="shared" si="35"/>
        <v>4000</v>
      </c>
      <c r="H80" s="248"/>
      <c r="I80" s="248"/>
      <c r="J80" s="248"/>
      <c r="K80" s="248"/>
      <c r="L80" s="248"/>
      <c r="M80" s="248"/>
      <c r="N80" s="248"/>
      <c r="O80" s="248"/>
    </row>
    <row r="81" spans="1:15" s="246" customFormat="1" x14ac:dyDescent="0.2">
      <c r="A81" s="219"/>
      <c r="B81" s="214" t="s">
        <v>188</v>
      </c>
      <c r="C81" s="219"/>
      <c r="D81" s="219" t="s">
        <v>189</v>
      </c>
      <c r="E81" s="215">
        <f>SUM(POSEBNI_DIO_!C51)</f>
        <v>2000</v>
      </c>
      <c r="F81" s="215">
        <f>SUM(POSEBNI_DIO_!D51)</f>
        <v>2000</v>
      </c>
      <c r="G81" s="215">
        <f>SUM(POSEBNI_DIO_!E51)</f>
        <v>2000</v>
      </c>
      <c r="H81" s="245"/>
      <c r="I81" s="245"/>
      <c r="J81" s="245"/>
      <c r="K81" s="245"/>
      <c r="L81" s="245"/>
      <c r="M81" s="245"/>
      <c r="N81" s="245"/>
      <c r="O81" s="245"/>
    </row>
    <row r="82" spans="1:15" s="246" customFormat="1" x14ac:dyDescent="0.2">
      <c r="A82" s="219"/>
      <c r="B82" s="214" t="s">
        <v>193</v>
      </c>
      <c r="C82" s="219"/>
      <c r="D82" s="219" t="s">
        <v>130</v>
      </c>
      <c r="E82" s="215">
        <f>SUM(POSEBNI_DIO_!C52)</f>
        <v>2000</v>
      </c>
      <c r="F82" s="215">
        <f>SUM(POSEBNI_DIO_!D52)</f>
        <v>2000</v>
      </c>
      <c r="G82" s="215">
        <f>SUM(POSEBNI_DIO_!E52)</f>
        <v>2000</v>
      </c>
      <c r="H82" s="245"/>
      <c r="I82" s="245"/>
      <c r="J82" s="245"/>
      <c r="K82" s="245"/>
      <c r="L82" s="245"/>
      <c r="M82" s="245"/>
      <c r="N82" s="245"/>
      <c r="O82" s="245"/>
    </row>
    <row r="83" spans="1:15" s="249" customFormat="1" x14ac:dyDescent="0.2">
      <c r="A83" s="232"/>
      <c r="B83" s="228"/>
      <c r="C83" s="229" t="s">
        <v>37</v>
      </c>
      <c r="D83" s="230" t="s">
        <v>54</v>
      </c>
      <c r="E83" s="231">
        <f>SUM(E79)</f>
        <v>4000</v>
      </c>
      <c r="F83" s="231">
        <f t="shared" ref="F83:G83" si="36">SUM(F79)</f>
        <v>4000</v>
      </c>
      <c r="G83" s="231">
        <f t="shared" si="36"/>
        <v>4000</v>
      </c>
      <c r="H83" s="248"/>
      <c r="I83" s="248"/>
      <c r="J83" s="248"/>
      <c r="K83" s="248"/>
      <c r="L83" s="248"/>
      <c r="M83" s="248"/>
      <c r="N83" s="248"/>
      <c r="O83" s="248"/>
    </row>
    <row r="84" spans="1:15" s="246" customFormat="1" x14ac:dyDescent="0.2">
      <c r="A84" s="218"/>
      <c r="B84" s="212">
        <v>32</v>
      </c>
      <c r="C84" s="218"/>
      <c r="D84" s="11" t="s">
        <v>16</v>
      </c>
      <c r="E84" s="12">
        <f>SUM(E85)</f>
        <v>2700</v>
      </c>
      <c r="F84" s="12">
        <f t="shared" ref="F84:G84" si="37">SUM(F85)</f>
        <v>2700</v>
      </c>
      <c r="G84" s="12">
        <f t="shared" si="37"/>
        <v>2700</v>
      </c>
      <c r="H84" s="245"/>
      <c r="I84" s="245"/>
      <c r="J84" s="245"/>
      <c r="K84" s="245"/>
      <c r="L84" s="245"/>
      <c r="M84" s="245"/>
      <c r="N84" s="245"/>
      <c r="O84" s="245"/>
    </row>
    <row r="85" spans="1:15" s="246" customFormat="1" ht="15.75" customHeight="1" x14ac:dyDescent="0.2">
      <c r="A85" s="217"/>
      <c r="B85" s="224">
        <v>323</v>
      </c>
      <c r="C85" s="250"/>
      <c r="D85" s="221" t="s">
        <v>98</v>
      </c>
      <c r="E85" s="211">
        <f>SUM(E86:E87)</f>
        <v>2700</v>
      </c>
      <c r="F85" s="211">
        <f t="shared" ref="F85:G85" si="38">SUM(F86:F87)</f>
        <v>2700</v>
      </c>
      <c r="G85" s="211">
        <f t="shared" si="38"/>
        <v>2700</v>
      </c>
      <c r="H85" s="245"/>
      <c r="I85" s="245"/>
      <c r="J85" s="245"/>
      <c r="K85" s="245"/>
      <c r="L85" s="245"/>
      <c r="M85" s="245"/>
      <c r="N85" s="245"/>
      <c r="O85" s="245"/>
    </row>
    <row r="86" spans="1:15" s="246" customFormat="1" ht="15.75" customHeight="1" x14ac:dyDescent="0.2">
      <c r="A86" s="219"/>
      <c r="B86" s="225" t="s">
        <v>188</v>
      </c>
      <c r="C86" s="251"/>
      <c r="D86" s="222" t="s">
        <v>189</v>
      </c>
      <c r="E86" s="215">
        <f>SUM(POSEBNI_DIO_!C57)</f>
        <v>1000</v>
      </c>
      <c r="F86" s="215">
        <f>SUM(POSEBNI_DIO_!D57)</f>
        <v>1000</v>
      </c>
      <c r="G86" s="215">
        <f>SUM(POSEBNI_DIO_!E57)</f>
        <v>1000</v>
      </c>
      <c r="H86" s="245"/>
      <c r="I86" s="245"/>
      <c r="J86" s="245"/>
      <c r="K86" s="245"/>
      <c r="L86" s="245"/>
      <c r="M86" s="245"/>
      <c r="N86" s="245"/>
      <c r="O86" s="245"/>
    </row>
    <row r="87" spans="1:15" s="246" customFormat="1" x14ac:dyDescent="0.2">
      <c r="A87" s="219"/>
      <c r="B87" s="225" t="s">
        <v>193</v>
      </c>
      <c r="C87" s="251"/>
      <c r="D87" s="222" t="s">
        <v>130</v>
      </c>
      <c r="E87" s="215">
        <f>SUM(POSEBNI_DIO_!C58)</f>
        <v>1700</v>
      </c>
      <c r="F87" s="215">
        <f>SUM(POSEBNI_DIO_!D58)</f>
        <v>1700</v>
      </c>
      <c r="G87" s="215">
        <f>SUM(POSEBNI_DIO_!E58)</f>
        <v>1700</v>
      </c>
      <c r="H87" s="245"/>
      <c r="I87" s="245"/>
      <c r="J87" s="245"/>
      <c r="K87" s="245"/>
      <c r="L87" s="245"/>
      <c r="M87" s="245"/>
      <c r="N87" s="245"/>
      <c r="O87" s="245"/>
    </row>
    <row r="88" spans="1:15" s="249" customFormat="1" x14ac:dyDescent="0.2">
      <c r="A88" s="232"/>
      <c r="B88" s="228"/>
      <c r="C88" s="229" t="s">
        <v>249</v>
      </c>
      <c r="D88" s="230" t="s">
        <v>262</v>
      </c>
      <c r="E88" s="231">
        <f>SUM(E84)</f>
        <v>2700</v>
      </c>
      <c r="F88" s="231">
        <f t="shared" ref="F88:G88" si="39">SUM(F84)</f>
        <v>2700</v>
      </c>
      <c r="G88" s="231">
        <f t="shared" si="39"/>
        <v>2700</v>
      </c>
      <c r="H88" s="248"/>
      <c r="I88" s="248"/>
      <c r="J88" s="248"/>
      <c r="K88" s="248"/>
      <c r="L88" s="248"/>
      <c r="M88" s="248"/>
      <c r="N88" s="248"/>
      <c r="O88" s="248"/>
    </row>
    <row r="89" spans="1:15" s="249" customFormat="1" x14ac:dyDescent="0.2">
      <c r="A89" s="218"/>
      <c r="B89" s="212" t="s">
        <v>273</v>
      </c>
      <c r="C89" s="218"/>
      <c r="D89" s="11" t="s">
        <v>16</v>
      </c>
      <c r="E89" s="12">
        <f>SUM(E90)</f>
        <v>0</v>
      </c>
      <c r="F89" s="12">
        <f t="shared" ref="F89:G89" si="40">SUM(F90)</f>
        <v>0</v>
      </c>
      <c r="G89" s="12">
        <f t="shared" si="40"/>
        <v>0</v>
      </c>
      <c r="H89" s="248"/>
      <c r="I89" s="248"/>
      <c r="J89" s="248"/>
      <c r="K89" s="248"/>
      <c r="L89" s="248"/>
      <c r="M89" s="248"/>
      <c r="N89" s="248"/>
      <c r="O89" s="248"/>
    </row>
    <row r="90" spans="1:15" s="249" customFormat="1" x14ac:dyDescent="0.2">
      <c r="A90" s="217"/>
      <c r="B90" s="13" t="s">
        <v>271</v>
      </c>
      <c r="C90" s="250"/>
      <c r="D90" s="221" t="s">
        <v>112</v>
      </c>
      <c r="E90" s="216">
        <f>SUM(E91:E92)</f>
        <v>0</v>
      </c>
      <c r="F90" s="216">
        <f t="shared" ref="F90:G90" si="41">SUM(F91:F92)</f>
        <v>0</v>
      </c>
      <c r="G90" s="216">
        <f t="shared" si="41"/>
        <v>0</v>
      </c>
      <c r="H90" s="248"/>
      <c r="I90" s="248"/>
      <c r="J90" s="248"/>
      <c r="K90" s="248"/>
      <c r="L90" s="248"/>
      <c r="M90" s="248"/>
      <c r="N90" s="248"/>
      <c r="O90" s="248"/>
    </row>
    <row r="91" spans="1:15" s="246" customFormat="1" x14ac:dyDescent="0.2">
      <c r="A91" s="219"/>
      <c r="B91" s="214" t="s">
        <v>274</v>
      </c>
      <c r="C91" s="219"/>
      <c r="D91" s="219" t="s">
        <v>129</v>
      </c>
      <c r="E91" s="215">
        <v>0</v>
      </c>
      <c r="F91" s="215">
        <v>0</v>
      </c>
      <c r="G91" s="215">
        <v>0</v>
      </c>
      <c r="H91" s="245"/>
      <c r="I91" s="245"/>
      <c r="J91" s="245"/>
      <c r="K91" s="245"/>
      <c r="L91" s="245"/>
      <c r="M91" s="245"/>
      <c r="N91" s="245"/>
      <c r="O91" s="245"/>
    </row>
    <row r="92" spans="1:15" s="246" customFormat="1" x14ac:dyDescent="0.2">
      <c r="A92" s="219"/>
      <c r="B92" s="214" t="s">
        <v>193</v>
      </c>
      <c r="C92" s="219"/>
      <c r="D92" s="219" t="s">
        <v>272</v>
      </c>
      <c r="E92" s="215">
        <v>0</v>
      </c>
      <c r="F92" s="215">
        <v>0</v>
      </c>
      <c r="G92" s="215">
        <v>0</v>
      </c>
      <c r="H92" s="245"/>
      <c r="I92" s="245"/>
      <c r="J92" s="245"/>
      <c r="K92" s="245"/>
      <c r="L92" s="245"/>
      <c r="M92" s="245"/>
      <c r="N92" s="245"/>
      <c r="O92" s="245"/>
    </row>
    <row r="93" spans="1:15" s="249" customFormat="1" ht="13.9" customHeight="1" x14ac:dyDescent="0.2">
      <c r="A93" s="232"/>
      <c r="B93" s="237"/>
      <c r="C93" s="229" t="s">
        <v>38</v>
      </c>
      <c r="D93" s="230" t="s">
        <v>39</v>
      </c>
      <c r="E93" s="231">
        <f>SUM(E89)</f>
        <v>0</v>
      </c>
      <c r="F93" s="231">
        <f t="shared" ref="F93:G93" si="42">SUM(F89)</f>
        <v>0</v>
      </c>
      <c r="G93" s="231">
        <f t="shared" si="42"/>
        <v>0</v>
      </c>
      <c r="H93" s="248"/>
      <c r="I93" s="248"/>
      <c r="J93" s="248"/>
      <c r="K93" s="248"/>
      <c r="L93" s="248"/>
      <c r="M93" s="248"/>
      <c r="N93" s="248"/>
      <c r="O93" s="248"/>
    </row>
    <row r="94" spans="1:15" s="246" customFormat="1" x14ac:dyDescent="0.2">
      <c r="A94" s="8">
        <v>4</v>
      </c>
      <c r="B94" s="224"/>
      <c r="C94" s="13"/>
      <c r="D94" s="9" t="s">
        <v>20</v>
      </c>
      <c r="E94" s="14">
        <f>SUM(E98)</f>
        <v>7651</v>
      </c>
      <c r="F94" s="14">
        <f t="shared" ref="F94:G94" si="43">SUM(F98)</f>
        <v>7651</v>
      </c>
      <c r="G94" s="14">
        <f t="shared" si="43"/>
        <v>7651</v>
      </c>
      <c r="H94" s="245"/>
      <c r="I94" s="245"/>
      <c r="J94" s="245"/>
      <c r="K94" s="245"/>
      <c r="L94" s="245"/>
      <c r="M94" s="245"/>
      <c r="N94" s="245"/>
      <c r="O94" s="245"/>
    </row>
    <row r="95" spans="1:15" s="261" customFormat="1" x14ac:dyDescent="0.2">
      <c r="A95" s="218"/>
      <c r="B95" s="212">
        <v>42</v>
      </c>
      <c r="C95" s="218"/>
      <c r="D95" s="11" t="s">
        <v>17</v>
      </c>
      <c r="E95" s="12">
        <f>SUM(E96,)</f>
        <v>7651</v>
      </c>
      <c r="F95" s="12">
        <f t="shared" ref="F95:G95" si="44">SUM(F96,)</f>
        <v>7651</v>
      </c>
      <c r="G95" s="12">
        <f t="shared" si="44"/>
        <v>7651</v>
      </c>
      <c r="H95" s="260"/>
      <c r="I95" s="260"/>
      <c r="J95" s="260"/>
      <c r="K95" s="260"/>
      <c r="L95" s="260"/>
      <c r="M95" s="260"/>
      <c r="N95" s="260"/>
      <c r="O95" s="260"/>
    </row>
    <row r="96" spans="1:15" s="249" customFormat="1" x14ac:dyDescent="0.2">
      <c r="A96" s="217"/>
      <c r="B96" s="13">
        <v>422</v>
      </c>
      <c r="C96" s="250"/>
      <c r="D96" s="221" t="s">
        <v>101</v>
      </c>
      <c r="E96" s="216">
        <f>SUM(E97:E97)</f>
        <v>7651</v>
      </c>
      <c r="F96" s="216">
        <f t="shared" ref="F96:G96" si="45">SUM(F97:F97)</f>
        <v>7651</v>
      </c>
      <c r="G96" s="216">
        <f t="shared" si="45"/>
        <v>7651</v>
      </c>
      <c r="H96" s="248"/>
      <c r="I96" s="248"/>
      <c r="J96" s="248"/>
      <c r="K96" s="248"/>
      <c r="L96" s="248"/>
      <c r="M96" s="248"/>
      <c r="N96" s="248"/>
      <c r="O96" s="248"/>
    </row>
    <row r="97" spans="1:15" s="246" customFormat="1" x14ac:dyDescent="0.2">
      <c r="A97" s="219"/>
      <c r="B97" s="214" t="s">
        <v>200</v>
      </c>
      <c r="C97" s="219"/>
      <c r="D97" s="219" t="s">
        <v>201</v>
      </c>
      <c r="E97" s="215">
        <f>SUM(POSEBNI_DIO_!C76)</f>
        <v>7651</v>
      </c>
      <c r="F97" s="215">
        <f>SUM(POSEBNI_DIO_!D76)</f>
        <v>7651</v>
      </c>
      <c r="G97" s="215">
        <f>SUM(POSEBNI_DIO_!E76)</f>
        <v>7651</v>
      </c>
      <c r="H97" s="245"/>
      <c r="I97" s="245"/>
      <c r="J97" s="245"/>
      <c r="K97" s="245"/>
      <c r="L97" s="245"/>
      <c r="M97" s="245"/>
      <c r="N97" s="245"/>
      <c r="O97" s="245"/>
    </row>
    <row r="98" spans="1:15" s="254" customFormat="1" x14ac:dyDescent="0.2">
      <c r="A98" s="236"/>
      <c r="B98" s="237"/>
      <c r="C98" s="229">
        <v>11</v>
      </c>
      <c r="D98" s="230" t="s">
        <v>43</v>
      </c>
      <c r="E98" s="234">
        <f>SUM(E95)</f>
        <v>7651</v>
      </c>
      <c r="F98" s="234">
        <f t="shared" ref="F98:G98" si="46">SUM(F95)</f>
        <v>7651</v>
      </c>
      <c r="G98" s="234">
        <f t="shared" si="46"/>
        <v>7651</v>
      </c>
      <c r="H98" s="253"/>
      <c r="I98" s="253"/>
      <c r="J98" s="253"/>
      <c r="K98" s="253"/>
      <c r="L98" s="253"/>
      <c r="M98" s="253"/>
      <c r="N98" s="253"/>
      <c r="O98" s="253"/>
    </row>
    <row r="99" spans="1:15" x14ac:dyDescent="0.2">
      <c r="A99" s="385" t="s">
        <v>27</v>
      </c>
      <c r="B99" s="385"/>
      <c r="C99" s="385"/>
      <c r="D99" s="385"/>
      <c r="E99" s="216">
        <f>SUM(E94,E36)</f>
        <v>446176</v>
      </c>
      <c r="F99" s="216">
        <f t="shared" ref="F99:G99" si="47">SUM(F94,F36)</f>
        <v>447456</v>
      </c>
      <c r="G99" s="216">
        <f t="shared" si="47"/>
        <v>449876</v>
      </c>
    </row>
  </sheetData>
  <mergeCells count="7">
    <mergeCell ref="A1:G1"/>
    <mergeCell ref="A99:D99"/>
    <mergeCell ref="A4:D4"/>
    <mergeCell ref="A33:G33"/>
    <mergeCell ref="A35:D35"/>
    <mergeCell ref="A28:D28"/>
    <mergeCell ref="A2:G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zoomScaleNormal="100" workbookViewId="0">
      <selection activeCell="D13" sqref="D13"/>
    </sheetView>
  </sheetViews>
  <sheetFormatPr defaultColWidth="9.140625" defaultRowHeight="15.75" x14ac:dyDescent="0.25"/>
  <cols>
    <col min="1" max="1" width="36.42578125" style="195" customWidth="1"/>
    <col min="2" max="4" width="16.28515625" style="195" customWidth="1"/>
    <col min="5" max="16384" width="9.140625" style="195"/>
  </cols>
  <sheetData>
    <row r="1" spans="1:4" x14ac:dyDescent="0.25">
      <c r="A1" s="391"/>
      <c r="B1" s="391"/>
      <c r="C1" s="391"/>
      <c r="D1" s="391"/>
    </row>
    <row r="2" spans="1:4" ht="15.75" customHeight="1" x14ac:dyDescent="0.25">
      <c r="A2" s="391" t="s">
        <v>281</v>
      </c>
      <c r="B2" s="391"/>
      <c r="C2" s="391"/>
      <c r="D2" s="391"/>
    </row>
    <row r="3" spans="1:4" x14ac:dyDescent="0.25">
      <c r="A3" s="391" t="s">
        <v>29</v>
      </c>
      <c r="B3" s="391"/>
      <c r="C3" s="391"/>
      <c r="D3" s="391"/>
    </row>
    <row r="4" spans="1:4" x14ac:dyDescent="0.25">
      <c r="A4" s="180"/>
      <c r="B4" s="180"/>
      <c r="C4" s="351"/>
      <c r="D4" s="351"/>
    </row>
    <row r="5" spans="1:4" x14ac:dyDescent="0.25">
      <c r="A5" s="391" t="s">
        <v>47</v>
      </c>
      <c r="B5" s="392"/>
      <c r="C5" s="392"/>
      <c r="D5" s="392"/>
    </row>
    <row r="6" spans="1:4" x14ac:dyDescent="0.25">
      <c r="A6" s="180"/>
      <c r="B6" s="180"/>
      <c r="C6" s="351"/>
      <c r="D6" s="351"/>
    </row>
    <row r="7" spans="1:4" x14ac:dyDescent="0.25">
      <c r="A7" s="391" t="s">
        <v>48</v>
      </c>
      <c r="B7" s="393"/>
      <c r="C7" s="393"/>
      <c r="D7" s="393"/>
    </row>
    <row r="8" spans="1:4" x14ac:dyDescent="0.25">
      <c r="A8" s="180"/>
      <c r="B8" s="180"/>
      <c r="C8" s="351"/>
      <c r="D8" s="351"/>
    </row>
    <row r="9" spans="1:4" s="271" customFormat="1" ht="31.5" x14ac:dyDescent="0.25">
      <c r="A9" s="270" t="s">
        <v>49</v>
      </c>
      <c r="B9" s="305" t="s">
        <v>275</v>
      </c>
      <c r="C9" s="305" t="s">
        <v>278</v>
      </c>
      <c r="D9" s="305" t="s">
        <v>279</v>
      </c>
    </row>
    <row r="10" spans="1:4" s="274" customFormat="1" ht="11.25" x14ac:dyDescent="0.2">
      <c r="A10" s="272">
        <v>1</v>
      </c>
      <c r="B10" s="273">
        <v>4</v>
      </c>
      <c r="C10" s="273"/>
      <c r="D10" s="273"/>
    </row>
    <row r="11" spans="1:4" s="350" customFormat="1" ht="15" x14ac:dyDescent="0.25">
      <c r="A11" s="348" t="s">
        <v>252</v>
      </c>
      <c r="B11" s="349">
        <f>SUM(B12)</f>
        <v>446176</v>
      </c>
      <c r="C11" s="349">
        <f t="shared" ref="C11" si="0">SUM(C12)</f>
        <v>447456</v>
      </c>
      <c r="D11" s="349">
        <f>SUM(D12)</f>
        <v>449876</v>
      </c>
    </row>
    <row r="12" spans="1:4" s="271" customFormat="1" ht="17.25" customHeight="1" x14ac:dyDescent="0.25">
      <c r="A12" s="275" t="s">
        <v>267</v>
      </c>
      <c r="B12" s="276">
        <f>SUM(B13:B13)</f>
        <v>446176</v>
      </c>
      <c r="C12" s="276">
        <f t="shared" ref="C12:D12" si="1">SUM(C13:C13)</f>
        <v>447456</v>
      </c>
      <c r="D12" s="276">
        <f t="shared" si="1"/>
        <v>449876</v>
      </c>
    </row>
    <row r="13" spans="1:4" s="271" customFormat="1" ht="15" x14ac:dyDescent="0.25">
      <c r="A13" s="275" t="s">
        <v>266</v>
      </c>
      <c r="B13" s="277">
        <f>POSEBNI_DIO_!C6</f>
        <v>446176</v>
      </c>
      <c r="C13" s="277">
        <f>POSEBNI_DIO_!D6</f>
        <v>447456</v>
      </c>
      <c r="D13" s="277">
        <f>POSEBNI_DIO_!E6</f>
        <v>449876</v>
      </c>
    </row>
  </sheetData>
  <mergeCells count="5"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zoomScaleNormal="100" workbookViewId="0">
      <selection activeCell="D24" sqref="D24"/>
    </sheetView>
  </sheetViews>
  <sheetFormatPr defaultColWidth="8.85546875" defaultRowHeight="15.75" x14ac:dyDescent="0.25"/>
  <cols>
    <col min="1" max="1" width="8" style="172" customWidth="1"/>
    <col min="2" max="2" width="8.7109375" style="172" customWidth="1"/>
    <col min="3" max="3" width="5.42578125" style="172" bestFit="1" customWidth="1"/>
    <col min="4" max="4" width="32.28515625" style="172" customWidth="1"/>
    <col min="5" max="7" width="13.28515625" style="172" customWidth="1"/>
    <col min="8" max="16384" width="8.85546875" style="172"/>
  </cols>
  <sheetData>
    <row r="1" spans="1:7" x14ac:dyDescent="0.25">
      <c r="A1" s="371" t="s">
        <v>280</v>
      </c>
      <c r="B1" s="371"/>
      <c r="C1" s="371"/>
      <c r="D1" s="371"/>
      <c r="E1" s="371"/>
      <c r="F1" s="371"/>
      <c r="G1" s="371"/>
    </row>
    <row r="2" spans="1:7" ht="21" customHeight="1" x14ac:dyDescent="0.25">
      <c r="A2" s="394" t="s">
        <v>29</v>
      </c>
      <c r="B2" s="394"/>
      <c r="C2" s="394"/>
      <c r="D2" s="394"/>
      <c r="E2" s="394"/>
      <c r="F2" s="394"/>
      <c r="G2" s="394"/>
    </row>
    <row r="3" spans="1:7" x14ac:dyDescent="0.25">
      <c r="A3" s="181"/>
      <c r="B3" s="181"/>
      <c r="C3" s="181"/>
      <c r="D3" s="181"/>
      <c r="E3" s="181"/>
      <c r="F3" s="352"/>
      <c r="G3" s="352"/>
    </row>
    <row r="4" spans="1:7" x14ac:dyDescent="0.25">
      <c r="A4" s="394" t="s">
        <v>171</v>
      </c>
      <c r="B4" s="395"/>
      <c r="C4" s="395"/>
      <c r="D4" s="395"/>
      <c r="E4" s="395"/>
      <c r="F4" s="395"/>
      <c r="G4" s="395"/>
    </row>
    <row r="5" spans="1:7" s="278" customFormat="1" ht="31.5" x14ac:dyDescent="0.25">
      <c r="A5" s="294" t="s">
        <v>32</v>
      </c>
      <c r="B5" s="294" t="s">
        <v>45</v>
      </c>
      <c r="C5" s="294" t="s">
        <v>42</v>
      </c>
      <c r="D5" s="294" t="s">
        <v>13</v>
      </c>
      <c r="E5" s="305" t="s">
        <v>275</v>
      </c>
      <c r="F5" s="305" t="s">
        <v>278</v>
      </c>
      <c r="G5" s="305" t="s">
        <v>279</v>
      </c>
    </row>
    <row r="6" spans="1:7" s="279" customFormat="1" ht="12" x14ac:dyDescent="0.2">
      <c r="A6" s="396">
        <v>1</v>
      </c>
      <c r="B6" s="396"/>
      <c r="C6" s="396"/>
      <c r="D6" s="396"/>
      <c r="E6" s="281">
        <v>3</v>
      </c>
      <c r="F6" s="353"/>
      <c r="G6" s="353"/>
    </row>
    <row r="7" spans="1:7" ht="31.5" x14ac:dyDescent="0.25">
      <c r="A7" s="280">
        <v>8</v>
      </c>
      <c r="B7" s="282"/>
      <c r="C7" s="282"/>
      <c r="D7" s="282" t="s">
        <v>172</v>
      </c>
      <c r="E7" s="295">
        <f t="shared" ref="E7:G7" si="0">SUM(E8)</f>
        <v>0</v>
      </c>
      <c r="F7" s="295">
        <f t="shared" si="0"/>
        <v>0</v>
      </c>
      <c r="G7" s="295">
        <f t="shared" si="0"/>
        <v>0</v>
      </c>
    </row>
    <row r="8" spans="1:7" s="303" customFormat="1" x14ac:dyDescent="0.25">
      <c r="A8" s="302"/>
      <c r="B8" s="302">
        <v>84</v>
      </c>
      <c r="C8" s="290"/>
      <c r="D8" s="291" t="s">
        <v>173</v>
      </c>
      <c r="E8" s="296"/>
      <c r="F8" s="296"/>
      <c r="G8" s="296"/>
    </row>
    <row r="9" spans="1:7" s="303" customFormat="1" ht="47.25" x14ac:dyDescent="0.25">
      <c r="A9" s="302"/>
      <c r="B9" s="302" t="s">
        <v>221</v>
      </c>
      <c r="C9" s="290"/>
      <c r="D9" s="296" t="s">
        <v>222</v>
      </c>
      <c r="E9" s="296"/>
      <c r="F9" s="296"/>
      <c r="G9" s="296"/>
    </row>
    <row r="10" spans="1:7" ht="31.5" x14ac:dyDescent="0.25">
      <c r="A10" s="292"/>
      <c r="B10" s="292">
        <v>8422</v>
      </c>
      <c r="C10" s="293"/>
      <c r="D10" s="297" t="s">
        <v>220</v>
      </c>
      <c r="E10" s="297">
        <v>0</v>
      </c>
      <c r="F10" s="297">
        <v>0</v>
      </c>
      <c r="G10" s="297">
        <v>0</v>
      </c>
    </row>
    <row r="11" spans="1:7" s="182" customFormat="1" ht="31.5" x14ac:dyDescent="0.25">
      <c r="A11" s="284"/>
      <c r="B11" s="285"/>
      <c r="C11" s="286">
        <v>81</v>
      </c>
      <c r="D11" s="287" t="s">
        <v>123</v>
      </c>
      <c r="E11" s="301">
        <f t="shared" ref="E11" si="1">SUM(E7)</f>
        <v>0</v>
      </c>
      <c r="F11" s="301">
        <v>0</v>
      </c>
      <c r="G11" s="301">
        <v>0</v>
      </c>
    </row>
    <row r="12" spans="1:7" ht="31.5" x14ac:dyDescent="0.25">
      <c r="A12" s="288">
        <v>5</v>
      </c>
      <c r="B12" s="289"/>
      <c r="C12" s="290"/>
      <c r="D12" s="291" t="s">
        <v>174</v>
      </c>
      <c r="E12" s="296">
        <f t="shared" ref="E12:G12" si="2">SUM(E13)</f>
        <v>0</v>
      </c>
      <c r="F12" s="296">
        <f t="shared" si="2"/>
        <v>0</v>
      </c>
      <c r="G12" s="296">
        <f t="shared" si="2"/>
        <v>0</v>
      </c>
    </row>
    <row r="13" spans="1:7" s="303" customFormat="1" ht="31.5" x14ac:dyDescent="0.25">
      <c r="A13" s="302"/>
      <c r="B13" s="302">
        <v>54</v>
      </c>
      <c r="C13" s="290"/>
      <c r="D13" s="291" t="s">
        <v>175</v>
      </c>
      <c r="E13" s="296"/>
      <c r="F13" s="296"/>
      <c r="G13" s="296"/>
    </row>
    <row r="14" spans="1:7" s="303" customFormat="1" ht="63" x14ac:dyDescent="0.25">
      <c r="A14" s="302"/>
      <c r="B14" s="302" t="s">
        <v>223</v>
      </c>
      <c r="C14" s="290"/>
      <c r="D14" s="296" t="s">
        <v>224</v>
      </c>
      <c r="E14" s="296"/>
      <c r="F14" s="296"/>
      <c r="G14" s="296"/>
    </row>
    <row r="15" spans="1:7" ht="47.25" x14ac:dyDescent="0.25">
      <c r="A15" s="292"/>
      <c r="B15" s="292" t="s">
        <v>225</v>
      </c>
      <c r="C15" s="293"/>
      <c r="D15" s="297" t="s">
        <v>226</v>
      </c>
      <c r="E15" s="297">
        <v>0</v>
      </c>
      <c r="F15" s="297">
        <v>0</v>
      </c>
      <c r="G15" s="297">
        <v>0</v>
      </c>
    </row>
    <row r="16" spans="1:7" s="182" customFormat="1" x14ac:dyDescent="0.25">
      <c r="A16" s="284"/>
      <c r="B16" s="285"/>
      <c r="C16" s="286">
        <v>11</v>
      </c>
      <c r="D16" s="287" t="s">
        <v>41</v>
      </c>
      <c r="E16" s="301"/>
      <c r="F16" s="301"/>
      <c r="G16" s="301"/>
    </row>
    <row r="18" spans="1:7" ht="31.5" x14ac:dyDescent="0.25">
      <c r="A18" s="338" t="s">
        <v>32</v>
      </c>
      <c r="B18" s="338" t="s">
        <v>45</v>
      </c>
      <c r="C18" s="338" t="s">
        <v>42</v>
      </c>
      <c r="D18" s="339" t="s">
        <v>13</v>
      </c>
      <c r="E18" s="305" t="s">
        <v>275</v>
      </c>
      <c r="F18" s="305" t="s">
        <v>278</v>
      </c>
      <c r="G18" s="305" t="s">
        <v>279</v>
      </c>
    </row>
    <row r="19" spans="1:7" x14ac:dyDescent="0.25">
      <c r="A19" s="396">
        <v>1</v>
      </c>
      <c r="B19" s="396"/>
      <c r="C19" s="396"/>
      <c r="D19" s="396"/>
      <c r="E19" s="281">
        <v>3</v>
      </c>
      <c r="F19" s="353"/>
      <c r="G19" s="353"/>
    </row>
    <row r="20" spans="1:7" x14ac:dyDescent="0.25">
      <c r="A20" s="340" t="s">
        <v>231</v>
      </c>
      <c r="B20" s="340"/>
      <c r="C20" s="340"/>
      <c r="D20" s="340"/>
      <c r="E20" s="341">
        <f t="shared" ref="E20:G20" si="3">SUM(E21:E28)</f>
        <v>9203.4</v>
      </c>
      <c r="F20" s="341">
        <f t="shared" si="3"/>
        <v>9203.4</v>
      </c>
      <c r="G20" s="341">
        <f t="shared" si="3"/>
        <v>9203.4</v>
      </c>
    </row>
    <row r="21" spans="1:7" x14ac:dyDescent="0.25">
      <c r="A21" s="338"/>
      <c r="B21" s="338"/>
      <c r="C21" s="342" t="s">
        <v>247</v>
      </c>
      <c r="D21" s="343" t="s">
        <v>232</v>
      </c>
      <c r="E21" s="344"/>
      <c r="F21" s="344"/>
      <c r="G21" s="344"/>
    </row>
    <row r="22" spans="1:7" x14ac:dyDescent="0.25">
      <c r="A22" s="338"/>
      <c r="B22" s="338"/>
      <c r="C22" s="342" t="s">
        <v>227</v>
      </c>
      <c r="D22" s="343" t="s">
        <v>233</v>
      </c>
      <c r="E22" s="344"/>
      <c r="F22" s="344"/>
      <c r="G22" s="344"/>
    </row>
    <row r="23" spans="1:7" x14ac:dyDescent="0.25">
      <c r="A23" s="338"/>
      <c r="B23" s="338"/>
      <c r="C23" s="342" t="s">
        <v>234</v>
      </c>
      <c r="D23" s="343" t="s">
        <v>235</v>
      </c>
      <c r="E23" s="344">
        <v>6577.43</v>
      </c>
      <c r="F23" s="344">
        <v>6577.43</v>
      </c>
      <c r="G23" s="344">
        <v>6577.43</v>
      </c>
    </row>
    <row r="24" spans="1:7" x14ac:dyDescent="0.25">
      <c r="A24" s="338"/>
      <c r="B24" s="338"/>
      <c r="C24" s="342" t="s">
        <v>236</v>
      </c>
      <c r="D24" s="343" t="s">
        <v>237</v>
      </c>
      <c r="E24" s="344">
        <v>2625.97</v>
      </c>
      <c r="F24" s="344">
        <v>2625.97</v>
      </c>
      <c r="G24" s="344">
        <v>2625.97</v>
      </c>
    </row>
    <row r="25" spans="1:7" x14ac:dyDescent="0.25">
      <c r="A25" s="338"/>
      <c r="B25" s="338"/>
      <c r="C25" s="342" t="s">
        <v>238</v>
      </c>
      <c r="D25" s="343" t="s">
        <v>239</v>
      </c>
      <c r="E25" s="344"/>
      <c r="F25" s="344"/>
      <c r="G25" s="344"/>
    </row>
    <row r="26" spans="1:7" x14ac:dyDescent="0.25">
      <c r="A26" s="338"/>
      <c r="B26" s="338"/>
      <c r="C26" s="342" t="s">
        <v>240</v>
      </c>
      <c r="D26" s="343" t="s">
        <v>241</v>
      </c>
      <c r="E26" s="344"/>
      <c r="F26" s="344"/>
      <c r="G26" s="344"/>
    </row>
    <row r="27" spans="1:7" ht="47.25" x14ac:dyDescent="0.25">
      <c r="A27" s="338"/>
      <c r="B27" s="338"/>
      <c r="C27" s="342" t="s">
        <v>242</v>
      </c>
      <c r="D27" s="345" t="s">
        <v>243</v>
      </c>
      <c r="E27" s="344"/>
      <c r="F27" s="344"/>
      <c r="G27" s="344"/>
    </row>
    <row r="28" spans="1:7" x14ac:dyDescent="0.25">
      <c r="A28" s="338"/>
      <c r="B28" s="338"/>
      <c r="C28" s="342" t="s">
        <v>244</v>
      </c>
      <c r="D28" s="343" t="s">
        <v>245</v>
      </c>
      <c r="E28" s="344"/>
      <c r="F28" s="344"/>
      <c r="G28" s="344"/>
    </row>
    <row r="29" spans="1:7" x14ac:dyDescent="0.25">
      <c r="A29" s="340" t="s">
        <v>246</v>
      </c>
      <c r="B29" s="340"/>
      <c r="C29" s="340"/>
      <c r="D29" s="340"/>
      <c r="E29" s="341">
        <f t="shared" ref="E29:G29" si="4">SUM(E30:E37)</f>
        <v>9203.4</v>
      </c>
      <c r="F29" s="341">
        <f t="shared" si="4"/>
        <v>9203.4</v>
      </c>
      <c r="G29" s="341">
        <f t="shared" si="4"/>
        <v>9203.4</v>
      </c>
    </row>
    <row r="30" spans="1:7" x14ac:dyDescent="0.25">
      <c r="A30" s="346"/>
      <c r="B30" s="346"/>
      <c r="C30" s="342" t="s">
        <v>247</v>
      </c>
      <c r="D30" s="343" t="s">
        <v>232</v>
      </c>
      <c r="E30" s="347"/>
      <c r="F30" s="347"/>
      <c r="G30" s="347"/>
    </row>
    <row r="31" spans="1:7" x14ac:dyDescent="0.25">
      <c r="A31" s="346"/>
      <c r="B31" s="346"/>
      <c r="C31" s="342" t="s">
        <v>227</v>
      </c>
      <c r="D31" s="343" t="s">
        <v>233</v>
      </c>
      <c r="E31" s="347"/>
      <c r="F31" s="347"/>
      <c r="G31" s="347"/>
    </row>
    <row r="32" spans="1:7" x14ac:dyDescent="0.25">
      <c r="A32" s="346"/>
      <c r="B32" s="346"/>
      <c r="C32" s="342" t="s">
        <v>234</v>
      </c>
      <c r="D32" s="343" t="s">
        <v>235</v>
      </c>
      <c r="E32" s="344">
        <v>6577.43</v>
      </c>
      <c r="F32" s="344">
        <v>6577.43</v>
      </c>
      <c r="G32" s="344">
        <v>6577.43</v>
      </c>
    </row>
    <row r="33" spans="1:7" x14ac:dyDescent="0.25">
      <c r="A33" s="346"/>
      <c r="B33" s="346"/>
      <c r="C33" s="342" t="s">
        <v>236</v>
      </c>
      <c r="D33" s="343" t="s">
        <v>237</v>
      </c>
      <c r="E33" s="344">
        <v>2625.97</v>
      </c>
      <c r="F33" s="344">
        <v>2625.97</v>
      </c>
      <c r="G33" s="344">
        <v>2625.97</v>
      </c>
    </row>
    <row r="34" spans="1:7" x14ac:dyDescent="0.25">
      <c r="A34" s="346"/>
      <c r="B34" s="346"/>
      <c r="C34" s="342" t="s">
        <v>238</v>
      </c>
      <c r="D34" s="343" t="s">
        <v>239</v>
      </c>
      <c r="E34" s="344"/>
      <c r="F34" s="344"/>
      <c r="G34" s="344"/>
    </row>
    <row r="35" spans="1:7" x14ac:dyDescent="0.25">
      <c r="A35" s="346"/>
      <c r="B35" s="346"/>
      <c r="C35" s="342" t="s">
        <v>240</v>
      </c>
      <c r="D35" s="343" t="s">
        <v>248</v>
      </c>
      <c r="E35" s="347"/>
      <c r="F35" s="347"/>
      <c r="G35" s="347"/>
    </row>
    <row r="36" spans="1:7" ht="47.25" x14ac:dyDescent="0.25">
      <c r="A36" s="346"/>
      <c r="B36" s="346"/>
      <c r="C36" s="342" t="s">
        <v>242</v>
      </c>
      <c r="D36" s="345" t="s">
        <v>243</v>
      </c>
      <c r="E36" s="347"/>
      <c r="F36" s="347"/>
      <c r="G36" s="347"/>
    </row>
    <row r="37" spans="1:7" x14ac:dyDescent="0.25">
      <c r="A37" s="346"/>
      <c r="B37" s="346"/>
      <c r="C37" s="342" t="s">
        <v>244</v>
      </c>
      <c r="D37" s="343" t="s">
        <v>245</v>
      </c>
      <c r="E37" s="347"/>
      <c r="F37" s="347"/>
      <c r="G37" s="347"/>
    </row>
  </sheetData>
  <mergeCells count="5">
    <mergeCell ref="A2:G2"/>
    <mergeCell ref="A4:G4"/>
    <mergeCell ref="A6:D6"/>
    <mergeCell ref="A1:G1"/>
    <mergeCell ref="A19:D19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76"/>
  <sheetViews>
    <sheetView zoomScaleNormal="100" workbookViewId="0">
      <selection activeCell="A4" sqref="A4"/>
    </sheetView>
  </sheetViews>
  <sheetFormatPr defaultColWidth="9.140625" defaultRowHeight="15.75" x14ac:dyDescent="0.25"/>
  <cols>
    <col min="1" max="1" width="12.42578125" style="207" customWidth="1"/>
    <col min="2" max="2" width="52.28515625" style="207" customWidth="1"/>
    <col min="3" max="3" width="11.42578125" style="207" bestFit="1" customWidth="1"/>
    <col min="4" max="5" width="11.42578125" style="207" customWidth="1"/>
    <col min="6" max="7" width="15.140625" style="188" customWidth="1"/>
    <col min="8" max="9" width="10.7109375" style="188" bestFit="1" customWidth="1"/>
    <col min="10" max="10" width="10.28515625" style="188" bestFit="1" customWidth="1"/>
    <col min="11" max="11" width="11.85546875" style="188" bestFit="1" customWidth="1"/>
    <col min="12" max="12" width="15.42578125" style="188" customWidth="1"/>
    <col min="13" max="13" width="9.140625" style="188" customWidth="1"/>
    <col min="14" max="16384" width="9.140625" style="188"/>
  </cols>
  <sheetData>
    <row r="1" spans="1:7" ht="15.75" customHeight="1" x14ac:dyDescent="0.25">
      <c r="A1" s="371" t="s">
        <v>280</v>
      </c>
      <c r="B1" s="371"/>
      <c r="C1" s="371"/>
      <c r="D1" s="371"/>
      <c r="E1" s="371"/>
      <c r="F1" s="173"/>
      <c r="G1" s="198"/>
    </row>
    <row r="2" spans="1:7" s="183" customFormat="1" ht="15.75" customHeight="1" x14ac:dyDescent="0.25">
      <c r="A2" s="371" t="s">
        <v>57</v>
      </c>
      <c r="B2" s="371"/>
      <c r="C2" s="371"/>
      <c r="D2" s="371"/>
      <c r="E2" s="371"/>
    </row>
    <row r="3" spans="1:7" s="194" customFormat="1" x14ac:dyDescent="0.25">
      <c r="A3" s="196"/>
      <c r="B3" s="196"/>
      <c r="C3" s="197"/>
      <c r="D3" s="197"/>
      <c r="E3" s="197"/>
      <c r="F3" s="199"/>
      <c r="G3" s="199"/>
    </row>
    <row r="4" spans="1:7" s="194" customFormat="1" ht="47.25" x14ac:dyDescent="0.25">
      <c r="A4" s="304" t="s">
        <v>50</v>
      </c>
      <c r="B4" s="304" t="s">
        <v>51</v>
      </c>
      <c r="C4" s="305" t="s">
        <v>275</v>
      </c>
      <c r="D4" s="305" t="s">
        <v>278</v>
      </c>
      <c r="E4" s="305" t="s">
        <v>279</v>
      </c>
      <c r="F4" s="199"/>
      <c r="G4" s="199"/>
    </row>
    <row r="5" spans="1:7" s="210" customFormat="1" ht="11.25" x14ac:dyDescent="0.2">
      <c r="A5" s="397">
        <v>1</v>
      </c>
      <c r="B5" s="397"/>
      <c r="C5" s="306">
        <v>3</v>
      </c>
      <c r="D5" s="306"/>
      <c r="E5" s="306"/>
      <c r="F5" s="209"/>
      <c r="G5" s="209"/>
    </row>
    <row r="6" spans="1:7" s="194" customFormat="1" x14ac:dyDescent="0.25">
      <c r="A6" s="307" t="s">
        <v>254</v>
      </c>
      <c r="B6" s="308" t="s">
        <v>255</v>
      </c>
      <c r="C6" s="309">
        <f>SUM(C7,C59)</f>
        <v>446176</v>
      </c>
      <c r="D6" s="309">
        <f>SUM(D7,D59)</f>
        <v>447456</v>
      </c>
      <c r="E6" s="309">
        <f>SUM(E7,E59)</f>
        <v>449876</v>
      </c>
      <c r="F6" s="199"/>
      <c r="G6" s="199"/>
    </row>
    <row r="7" spans="1:7" s="194" customFormat="1" x14ac:dyDescent="0.25">
      <c r="A7" s="307" t="s">
        <v>253</v>
      </c>
      <c r="B7" s="310" t="s">
        <v>256</v>
      </c>
      <c r="C7" s="309">
        <f>SUM(C8,C47,C53,)</f>
        <v>412640</v>
      </c>
      <c r="D7" s="309">
        <f t="shared" ref="D7:E7" si="0">SUM(D8,D47,D53,)</f>
        <v>413920</v>
      </c>
      <c r="E7" s="309">
        <f t="shared" si="0"/>
        <v>416340</v>
      </c>
      <c r="F7" s="199"/>
      <c r="G7" s="199"/>
    </row>
    <row r="8" spans="1:7" s="201" customFormat="1" ht="15" customHeight="1" x14ac:dyDescent="0.25">
      <c r="A8" s="311">
        <v>11</v>
      </c>
      <c r="B8" s="311" t="s">
        <v>41</v>
      </c>
      <c r="C8" s="312">
        <f>SUM(C9)</f>
        <v>405940</v>
      </c>
      <c r="D8" s="312">
        <f t="shared" ref="D8:E8" si="1">SUM(D9)</f>
        <v>407220</v>
      </c>
      <c r="E8" s="312">
        <f t="shared" si="1"/>
        <v>409640</v>
      </c>
      <c r="F8" s="199"/>
      <c r="G8" s="200"/>
    </row>
    <row r="9" spans="1:7" s="202" customFormat="1" x14ac:dyDescent="0.2">
      <c r="A9" s="313">
        <v>3</v>
      </c>
      <c r="B9" s="314" t="s">
        <v>44</v>
      </c>
      <c r="C9" s="315">
        <f>SUM(C10,C18,C44)</f>
        <v>405940</v>
      </c>
      <c r="D9" s="315">
        <f t="shared" ref="D9:E9" si="2">SUM(D10,D18,D44)</f>
        <v>407220</v>
      </c>
      <c r="E9" s="315">
        <f t="shared" si="2"/>
        <v>409640</v>
      </c>
      <c r="F9" s="199"/>
    </row>
    <row r="10" spans="1:7" s="194" customFormat="1" ht="14.25" customHeight="1" x14ac:dyDescent="0.25">
      <c r="A10" s="316">
        <v>31</v>
      </c>
      <c r="B10" s="317" t="s">
        <v>15</v>
      </c>
      <c r="C10" s="318">
        <f>SUM(C11,C14,C16)</f>
        <v>321200</v>
      </c>
      <c r="D10" s="318">
        <f t="shared" ref="D10:E10" si="3">SUM(D11,D14,D16)</f>
        <v>323600</v>
      </c>
      <c r="E10" s="318">
        <f t="shared" si="3"/>
        <v>324900</v>
      </c>
      <c r="F10" s="199"/>
      <c r="G10" s="199"/>
    </row>
    <row r="11" spans="1:7" s="203" customFormat="1" ht="14.25" customHeight="1" x14ac:dyDescent="0.25">
      <c r="A11" s="298">
        <v>311</v>
      </c>
      <c r="B11" s="319" t="s">
        <v>104</v>
      </c>
      <c r="C11" s="320">
        <f>SUM(C12:C13)</f>
        <v>264600</v>
      </c>
      <c r="D11" s="320">
        <f t="shared" ref="D11:E11" si="4">SUM(D12:D13)</f>
        <v>266600</v>
      </c>
      <c r="E11" s="320">
        <f t="shared" si="4"/>
        <v>268600</v>
      </c>
      <c r="F11" s="199"/>
      <c r="G11" s="204"/>
    </row>
    <row r="12" spans="1:7" ht="14.25" customHeight="1" x14ac:dyDescent="0.25">
      <c r="A12" s="299">
        <v>3111</v>
      </c>
      <c r="B12" s="321" t="s">
        <v>176</v>
      </c>
      <c r="C12" s="322">
        <v>264000</v>
      </c>
      <c r="D12" s="322">
        <v>266000</v>
      </c>
      <c r="E12" s="322">
        <v>268000</v>
      </c>
      <c r="F12" s="199"/>
      <c r="G12" s="208"/>
    </row>
    <row r="13" spans="1:7" ht="14.25" customHeight="1" x14ac:dyDescent="0.25">
      <c r="A13" s="299">
        <v>3114</v>
      </c>
      <c r="B13" s="321" t="s">
        <v>259</v>
      </c>
      <c r="C13" s="322">
        <v>600</v>
      </c>
      <c r="D13" s="322">
        <v>600</v>
      </c>
      <c r="E13" s="322">
        <v>600</v>
      </c>
      <c r="F13" s="199"/>
      <c r="G13" s="208"/>
    </row>
    <row r="14" spans="1:7" s="203" customFormat="1" ht="14.25" customHeight="1" x14ac:dyDescent="0.25">
      <c r="A14" s="298">
        <v>312</v>
      </c>
      <c r="B14" s="319" t="s">
        <v>260</v>
      </c>
      <c r="C14" s="320">
        <f>SUM(C15)</f>
        <v>12800</v>
      </c>
      <c r="D14" s="320">
        <f t="shared" ref="D14:E14" si="5">SUM(D15)</f>
        <v>13000</v>
      </c>
      <c r="E14" s="320">
        <f t="shared" si="5"/>
        <v>12100</v>
      </c>
      <c r="F14" s="199"/>
      <c r="G14" s="204"/>
    </row>
    <row r="15" spans="1:7" ht="14.25" customHeight="1" x14ac:dyDescent="0.25">
      <c r="A15" s="299">
        <v>3121</v>
      </c>
      <c r="B15" s="321" t="s">
        <v>260</v>
      </c>
      <c r="C15" s="322">
        <v>12800</v>
      </c>
      <c r="D15" s="322">
        <v>13000</v>
      </c>
      <c r="E15" s="322">
        <v>12100</v>
      </c>
      <c r="F15" s="199"/>
      <c r="G15" s="208"/>
    </row>
    <row r="16" spans="1:7" s="203" customFormat="1" ht="14.25" customHeight="1" x14ac:dyDescent="0.25">
      <c r="A16" s="298">
        <v>313</v>
      </c>
      <c r="B16" s="319" t="s">
        <v>105</v>
      </c>
      <c r="C16" s="315">
        <f>SUM(C17:C17)</f>
        <v>43800</v>
      </c>
      <c r="D16" s="315">
        <f t="shared" ref="D16:E16" si="6">SUM(D17:D17)</f>
        <v>44000</v>
      </c>
      <c r="E16" s="315">
        <f t="shared" si="6"/>
        <v>44200</v>
      </c>
      <c r="F16" s="199"/>
      <c r="G16" s="204"/>
    </row>
    <row r="17" spans="1:7" ht="14.25" customHeight="1" x14ac:dyDescent="0.25">
      <c r="A17" s="299">
        <v>3132</v>
      </c>
      <c r="B17" s="321" t="s">
        <v>177</v>
      </c>
      <c r="C17" s="322">
        <v>43800</v>
      </c>
      <c r="D17" s="322">
        <v>44000</v>
      </c>
      <c r="E17" s="322">
        <v>44200</v>
      </c>
      <c r="F17" s="199"/>
      <c r="G17" s="208"/>
    </row>
    <row r="18" spans="1:7" s="194" customFormat="1" ht="14.25" customHeight="1" x14ac:dyDescent="0.25">
      <c r="A18" s="316">
        <v>32</v>
      </c>
      <c r="B18" s="317" t="s">
        <v>16</v>
      </c>
      <c r="C18" s="323">
        <f>SUM(C19,C24,C29,C39)</f>
        <v>84040</v>
      </c>
      <c r="D18" s="323">
        <f t="shared" ref="D18:E18" si="7">SUM(D19,D24,D29,D39)</f>
        <v>82920</v>
      </c>
      <c r="E18" s="323">
        <f t="shared" si="7"/>
        <v>84040</v>
      </c>
      <c r="F18" s="199"/>
      <c r="G18" s="199"/>
    </row>
    <row r="19" spans="1:7" s="203" customFormat="1" ht="14.25" customHeight="1" x14ac:dyDescent="0.25">
      <c r="A19" s="298">
        <v>321</v>
      </c>
      <c r="B19" s="319" t="s">
        <v>111</v>
      </c>
      <c r="C19" s="315">
        <f>SUM(C20:C23)</f>
        <v>8600</v>
      </c>
      <c r="D19" s="315">
        <f t="shared" ref="D19:E19" si="8">SUM(D20:D23)</f>
        <v>8600</v>
      </c>
      <c r="E19" s="315">
        <f t="shared" si="8"/>
        <v>8600</v>
      </c>
      <c r="F19" s="199"/>
      <c r="G19" s="204"/>
    </row>
    <row r="20" spans="1:7" x14ac:dyDescent="0.25">
      <c r="A20" s="299" t="s">
        <v>178</v>
      </c>
      <c r="B20" s="321" t="s">
        <v>179</v>
      </c>
      <c r="C20" s="322">
        <v>2400</v>
      </c>
      <c r="D20" s="322">
        <v>2400</v>
      </c>
      <c r="E20" s="322">
        <v>2400</v>
      </c>
      <c r="F20" s="199"/>
      <c r="G20" s="208"/>
    </row>
    <row r="21" spans="1:7" x14ac:dyDescent="0.25">
      <c r="A21" s="299" t="s">
        <v>180</v>
      </c>
      <c r="B21" s="321" t="s">
        <v>119</v>
      </c>
      <c r="C21" s="322">
        <v>4700</v>
      </c>
      <c r="D21" s="322">
        <v>4700</v>
      </c>
      <c r="E21" s="322">
        <v>4700</v>
      </c>
      <c r="F21" s="199"/>
      <c r="G21" s="208"/>
    </row>
    <row r="22" spans="1:7" x14ac:dyDescent="0.25">
      <c r="A22" s="299">
        <v>3213</v>
      </c>
      <c r="B22" s="321" t="s">
        <v>120</v>
      </c>
      <c r="C22" s="322">
        <v>1200</v>
      </c>
      <c r="D22" s="322">
        <v>1200</v>
      </c>
      <c r="E22" s="322">
        <v>1200</v>
      </c>
      <c r="F22" s="199"/>
      <c r="G22" s="208"/>
    </row>
    <row r="23" spans="1:7" x14ac:dyDescent="0.25">
      <c r="A23" s="299">
        <v>3214</v>
      </c>
      <c r="B23" s="321" t="s">
        <v>276</v>
      </c>
      <c r="C23" s="322">
        <v>300</v>
      </c>
      <c r="D23" s="322">
        <v>300</v>
      </c>
      <c r="E23" s="322">
        <v>300</v>
      </c>
      <c r="F23" s="199"/>
      <c r="G23" s="208"/>
    </row>
    <row r="24" spans="1:7" s="203" customFormat="1" ht="15.75" customHeight="1" x14ac:dyDescent="0.25">
      <c r="A24" s="326">
        <v>322</v>
      </c>
      <c r="B24" s="314" t="s">
        <v>112</v>
      </c>
      <c r="C24" s="283">
        <f>SUM(C25:C28)</f>
        <v>28300</v>
      </c>
      <c r="D24" s="283">
        <f t="shared" ref="D24:E24" si="9">SUM(D25:D28)</f>
        <v>28300</v>
      </c>
      <c r="E24" s="283">
        <f t="shared" si="9"/>
        <v>28300</v>
      </c>
      <c r="F24" s="199"/>
      <c r="G24" s="204"/>
    </row>
    <row r="25" spans="1:7" ht="15.75" customHeight="1" x14ac:dyDescent="0.25">
      <c r="A25" s="327" t="s">
        <v>181</v>
      </c>
      <c r="B25" s="328" t="s">
        <v>126</v>
      </c>
      <c r="C25" s="322">
        <v>3500</v>
      </c>
      <c r="D25" s="322">
        <v>3500</v>
      </c>
      <c r="E25" s="322">
        <v>3500</v>
      </c>
      <c r="F25" s="199"/>
    </row>
    <row r="26" spans="1:7" ht="15.75" customHeight="1" x14ac:dyDescent="0.25">
      <c r="A26" s="327" t="s">
        <v>182</v>
      </c>
      <c r="B26" s="328" t="s">
        <v>183</v>
      </c>
      <c r="C26" s="322">
        <v>24000</v>
      </c>
      <c r="D26" s="322">
        <v>24000</v>
      </c>
      <c r="E26" s="322">
        <v>24000</v>
      </c>
      <c r="F26" s="199"/>
    </row>
    <row r="27" spans="1:7" ht="15.75" customHeight="1" x14ac:dyDescent="0.25">
      <c r="A27" s="327" t="s">
        <v>184</v>
      </c>
      <c r="B27" s="328" t="s">
        <v>185</v>
      </c>
      <c r="C27" s="322">
        <v>300</v>
      </c>
      <c r="D27" s="322">
        <v>300</v>
      </c>
      <c r="E27" s="322">
        <v>300</v>
      </c>
      <c r="F27" s="199"/>
    </row>
    <row r="28" spans="1:7" ht="15.75" customHeight="1" x14ac:dyDescent="0.25">
      <c r="A28" s="327">
        <v>3225</v>
      </c>
      <c r="B28" s="328" t="s">
        <v>121</v>
      </c>
      <c r="C28" s="322">
        <v>500</v>
      </c>
      <c r="D28" s="322">
        <v>500</v>
      </c>
      <c r="E28" s="322">
        <v>500</v>
      </c>
      <c r="F28" s="199"/>
    </row>
    <row r="29" spans="1:7" s="203" customFormat="1" ht="15.75" customHeight="1" x14ac:dyDescent="0.25">
      <c r="A29" s="298">
        <v>323</v>
      </c>
      <c r="B29" s="319" t="s">
        <v>98</v>
      </c>
      <c r="C29" s="315">
        <f>SUM(C30:C38)</f>
        <v>45740</v>
      </c>
      <c r="D29" s="315">
        <f t="shared" ref="D29:E29" si="10">SUM(D30:D38)</f>
        <v>44620</v>
      </c>
      <c r="E29" s="315">
        <f t="shared" si="10"/>
        <v>45740</v>
      </c>
      <c r="F29" s="199"/>
      <c r="G29" s="204"/>
    </row>
    <row r="30" spans="1:7" x14ac:dyDescent="0.25">
      <c r="A30" s="299" t="s">
        <v>186</v>
      </c>
      <c r="B30" s="321" t="s">
        <v>187</v>
      </c>
      <c r="C30" s="322">
        <v>2600</v>
      </c>
      <c r="D30" s="322">
        <v>2600</v>
      </c>
      <c r="E30" s="322">
        <v>2600</v>
      </c>
      <c r="F30" s="199"/>
      <c r="G30" s="208"/>
    </row>
    <row r="31" spans="1:7" x14ac:dyDescent="0.25">
      <c r="A31" s="299" t="s">
        <v>188</v>
      </c>
      <c r="B31" s="321" t="s">
        <v>189</v>
      </c>
      <c r="C31" s="322">
        <v>6700</v>
      </c>
      <c r="D31" s="322">
        <v>6700</v>
      </c>
      <c r="E31" s="322">
        <v>6700</v>
      </c>
      <c r="F31" s="199"/>
      <c r="G31" s="208"/>
    </row>
    <row r="32" spans="1:7" x14ac:dyDescent="0.25">
      <c r="A32" s="299">
        <v>3233</v>
      </c>
      <c r="B32" s="321" t="s">
        <v>264</v>
      </c>
      <c r="C32" s="322">
        <v>400</v>
      </c>
      <c r="D32" s="322">
        <v>400</v>
      </c>
      <c r="E32" s="322">
        <v>400</v>
      </c>
      <c r="F32" s="199"/>
      <c r="G32" s="208"/>
    </row>
    <row r="33" spans="1:7" x14ac:dyDescent="0.25">
      <c r="A33" s="299">
        <v>3234</v>
      </c>
      <c r="B33" s="321" t="s">
        <v>190</v>
      </c>
      <c r="C33" s="322">
        <v>1400</v>
      </c>
      <c r="D33" s="322">
        <v>1400</v>
      </c>
      <c r="E33" s="322">
        <v>1400</v>
      </c>
      <c r="F33" s="199"/>
      <c r="G33" s="208"/>
    </row>
    <row r="34" spans="1:7" x14ac:dyDescent="0.25">
      <c r="A34" s="299">
        <v>3235</v>
      </c>
      <c r="B34" s="321" t="s">
        <v>131</v>
      </c>
      <c r="C34" s="322">
        <v>16500</v>
      </c>
      <c r="D34" s="322">
        <v>16500</v>
      </c>
      <c r="E34" s="322">
        <v>16500</v>
      </c>
      <c r="F34" s="199"/>
      <c r="G34" s="208"/>
    </row>
    <row r="35" spans="1:7" x14ac:dyDescent="0.25">
      <c r="A35" s="299">
        <v>3236</v>
      </c>
      <c r="B35" s="321" t="s">
        <v>277</v>
      </c>
      <c r="C35" s="322">
        <v>1440</v>
      </c>
      <c r="D35" s="322">
        <v>320</v>
      </c>
      <c r="E35" s="322">
        <v>1440</v>
      </c>
      <c r="F35" s="199"/>
      <c r="G35" s="208"/>
    </row>
    <row r="36" spans="1:7" x14ac:dyDescent="0.25">
      <c r="A36" s="299">
        <v>3237</v>
      </c>
      <c r="B36" s="321" t="s">
        <v>129</v>
      </c>
      <c r="C36" s="322">
        <v>1200</v>
      </c>
      <c r="D36" s="322">
        <v>1200</v>
      </c>
      <c r="E36" s="322">
        <v>1200</v>
      </c>
      <c r="F36" s="199"/>
      <c r="G36" s="208"/>
    </row>
    <row r="37" spans="1:7" x14ac:dyDescent="0.25">
      <c r="A37" s="299" t="s">
        <v>191</v>
      </c>
      <c r="B37" s="321" t="s">
        <v>192</v>
      </c>
      <c r="C37" s="322">
        <v>8200</v>
      </c>
      <c r="D37" s="322">
        <v>8200</v>
      </c>
      <c r="E37" s="322">
        <v>8200</v>
      </c>
      <c r="F37" s="199"/>
      <c r="G37" s="208"/>
    </row>
    <row r="38" spans="1:7" x14ac:dyDescent="0.25">
      <c r="A38" s="299" t="s">
        <v>193</v>
      </c>
      <c r="B38" s="321" t="s">
        <v>130</v>
      </c>
      <c r="C38" s="322">
        <v>7300</v>
      </c>
      <c r="D38" s="322">
        <v>7300</v>
      </c>
      <c r="E38" s="322">
        <v>7300</v>
      </c>
      <c r="F38" s="199"/>
      <c r="G38" s="208"/>
    </row>
    <row r="39" spans="1:7" s="203" customFormat="1" ht="15.75" customHeight="1" x14ac:dyDescent="0.25">
      <c r="A39" s="298">
        <v>329</v>
      </c>
      <c r="B39" s="319" t="s">
        <v>113</v>
      </c>
      <c r="C39" s="315">
        <f>SUM(C40:C43)</f>
        <v>1400</v>
      </c>
      <c r="D39" s="315">
        <f t="shared" ref="D39:E39" si="11">SUM(D40:D43)</f>
        <v>1400</v>
      </c>
      <c r="E39" s="315">
        <f t="shared" si="11"/>
        <v>1400</v>
      </c>
      <c r="F39" s="199"/>
      <c r="G39" s="204"/>
    </row>
    <row r="40" spans="1:7" x14ac:dyDescent="0.25">
      <c r="A40" s="299">
        <v>3292</v>
      </c>
      <c r="B40" s="321" t="s">
        <v>261</v>
      </c>
      <c r="C40" s="322">
        <v>700</v>
      </c>
      <c r="D40" s="322">
        <v>700</v>
      </c>
      <c r="E40" s="322">
        <v>700</v>
      </c>
      <c r="F40" s="199"/>
      <c r="G40" s="208"/>
    </row>
    <row r="41" spans="1:7" x14ac:dyDescent="0.25">
      <c r="A41" s="299" t="s">
        <v>194</v>
      </c>
      <c r="B41" s="321" t="s">
        <v>195</v>
      </c>
      <c r="C41" s="322">
        <v>300</v>
      </c>
      <c r="D41" s="322">
        <v>300</v>
      </c>
      <c r="E41" s="322">
        <v>300</v>
      </c>
      <c r="F41" s="199"/>
      <c r="G41" s="208"/>
    </row>
    <row r="42" spans="1:7" x14ac:dyDescent="0.25">
      <c r="A42" s="299">
        <v>3294</v>
      </c>
      <c r="B42" s="321" t="s">
        <v>265</v>
      </c>
      <c r="C42" s="322">
        <v>200</v>
      </c>
      <c r="D42" s="322">
        <v>200</v>
      </c>
      <c r="E42" s="322">
        <v>200</v>
      </c>
      <c r="F42" s="199"/>
      <c r="G42" s="208"/>
    </row>
    <row r="43" spans="1:7" x14ac:dyDescent="0.25">
      <c r="A43" s="299" t="s">
        <v>196</v>
      </c>
      <c r="B43" s="321" t="s">
        <v>113</v>
      </c>
      <c r="C43" s="322">
        <v>200</v>
      </c>
      <c r="D43" s="322">
        <v>200</v>
      </c>
      <c r="E43" s="322">
        <v>200</v>
      </c>
      <c r="F43" s="199"/>
      <c r="G43" s="208"/>
    </row>
    <row r="44" spans="1:7" s="194" customFormat="1" ht="15.75" customHeight="1" x14ac:dyDescent="0.25">
      <c r="A44" s="316">
        <v>34</v>
      </c>
      <c r="B44" s="317" t="s">
        <v>19</v>
      </c>
      <c r="C44" s="323">
        <f>SUM(C45)</f>
        <v>700</v>
      </c>
      <c r="D44" s="323">
        <f t="shared" ref="D44:E45" si="12">SUM(D45)</f>
        <v>700</v>
      </c>
      <c r="E44" s="323">
        <f t="shared" si="12"/>
        <v>700</v>
      </c>
      <c r="F44" s="199"/>
      <c r="G44" s="199"/>
    </row>
    <row r="45" spans="1:7" s="203" customFormat="1" ht="15.75" customHeight="1" x14ac:dyDescent="0.25">
      <c r="A45" s="298">
        <v>343</v>
      </c>
      <c r="B45" s="319" t="s">
        <v>115</v>
      </c>
      <c r="C45" s="315">
        <f>SUM(C46)</f>
        <v>700</v>
      </c>
      <c r="D45" s="315">
        <f t="shared" si="12"/>
        <v>700</v>
      </c>
      <c r="E45" s="315">
        <f t="shared" si="12"/>
        <v>700</v>
      </c>
      <c r="F45" s="199"/>
      <c r="G45" s="204"/>
    </row>
    <row r="46" spans="1:7" x14ac:dyDescent="0.25">
      <c r="A46" s="299" t="s">
        <v>197</v>
      </c>
      <c r="B46" s="321" t="s">
        <v>198</v>
      </c>
      <c r="C46" s="322">
        <v>700</v>
      </c>
      <c r="D46" s="322">
        <v>700</v>
      </c>
      <c r="E46" s="322">
        <v>700</v>
      </c>
      <c r="F46" s="199"/>
      <c r="G46" s="208"/>
    </row>
    <row r="47" spans="1:7" s="203" customFormat="1" x14ac:dyDescent="0.25">
      <c r="A47" s="311">
        <v>31</v>
      </c>
      <c r="B47" s="311" t="s">
        <v>53</v>
      </c>
      <c r="C47" s="312">
        <f t="shared" ref="C47:E47" si="13">SUM(C48)</f>
        <v>4000</v>
      </c>
      <c r="D47" s="312">
        <f t="shared" si="13"/>
        <v>4000</v>
      </c>
      <c r="E47" s="312">
        <f t="shared" si="13"/>
        <v>4000</v>
      </c>
      <c r="F47" s="199"/>
      <c r="G47" s="204"/>
    </row>
    <row r="48" spans="1:7" s="203" customFormat="1" x14ac:dyDescent="0.25">
      <c r="A48" s="313">
        <v>3</v>
      </c>
      <c r="B48" s="314" t="s">
        <v>44</v>
      </c>
      <c r="C48" s="283">
        <f>SUM(C49)</f>
        <v>4000</v>
      </c>
      <c r="D48" s="283">
        <f t="shared" ref="D48:E48" si="14">SUM(D49)</f>
        <v>4000</v>
      </c>
      <c r="E48" s="283">
        <f t="shared" si="14"/>
        <v>4000</v>
      </c>
      <c r="F48" s="199"/>
      <c r="G48" s="204"/>
    </row>
    <row r="49" spans="1:7" s="194" customFormat="1" ht="15.75" customHeight="1" x14ac:dyDescent="0.25">
      <c r="A49" s="316">
        <v>32</v>
      </c>
      <c r="B49" s="317" t="s">
        <v>16</v>
      </c>
      <c r="C49" s="323">
        <f>SUM(C50)</f>
        <v>4000</v>
      </c>
      <c r="D49" s="323">
        <f t="shared" ref="D49:E49" si="15">SUM(D50)</f>
        <v>4000</v>
      </c>
      <c r="E49" s="323">
        <f t="shared" si="15"/>
        <v>4000</v>
      </c>
      <c r="F49" s="199"/>
      <c r="G49" s="199"/>
    </row>
    <row r="50" spans="1:7" s="203" customFormat="1" ht="14.25" customHeight="1" x14ac:dyDescent="0.25">
      <c r="A50" s="298">
        <v>323</v>
      </c>
      <c r="B50" s="319" t="s">
        <v>98</v>
      </c>
      <c r="C50" s="320">
        <f>SUM(C51:C52)</f>
        <v>4000</v>
      </c>
      <c r="D50" s="320">
        <f t="shared" ref="D50:E50" si="16">SUM(D51:D52)</f>
        <v>4000</v>
      </c>
      <c r="E50" s="320">
        <f t="shared" si="16"/>
        <v>4000</v>
      </c>
      <c r="F50" s="199"/>
      <c r="G50" s="204"/>
    </row>
    <row r="51" spans="1:7" ht="14.25" customHeight="1" x14ac:dyDescent="0.25">
      <c r="A51" s="299" t="s">
        <v>188</v>
      </c>
      <c r="B51" s="321" t="s">
        <v>189</v>
      </c>
      <c r="C51" s="322">
        <v>2000</v>
      </c>
      <c r="D51" s="322">
        <v>2000</v>
      </c>
      <c r="E51" s="322">
        <v>2000</v>
      </c>
      <c r="F51" s="199"/>
      <c r="G51" s="208"/>
    </row>
    <row r="52" spans="1:7" ht="14.25" customHeight="1" x14ac:dyDescent="0.25">
      <c r="A52" s="299" t="s">
        <v>193</v>
      </c>
      <c r="B52" s="321" t="s">
        <v>130</v>
      </c>
      <c r="C52" s="322">
        <v>2000</v>
      </c>
      <c r="D52" s="322">
        <v>2000</v>
      </c>
      <c r="E52" s="322">
        <v>2000</v>
      </c>
      <c r="F52" s="199"/>
      <c r="G52" s="208"/>
    </row>
    <row r="53" spans="1:7" s="203" customFormat="1" x14ac:dyDescent="0.25">
      <c r="A53" s="311">
        <v>43</v>
      </c>
      <c r="B53" s="311" t="s">
        <v>262</v>
      </c>
      <c r="C53" s="283">
        <f>SUM(C54)</f>
        <v>2700</v>
      </c>
      <c r="D53" s="283">
        <f t="shared" ref="D53:E53" si="17">SUM(D54)</f>
        <v>2700</v>
      </c>
      <c r="E53" s="283">
        <f t="shared" si="17"/>
        <v>2700</v>
      </c>
      <c r="F53" s="199"/>
      <c r="G53" s="204"/>
    </row>
    <row r="54" spans="1:7" s="203" customFormat="1" x14ac:dyDescent="0.25">
      <c r="A54" s="313">
        <v>3</v>
      </c>
      <c r="B54" s="314" t="s">
        <v>44</v>
      </c>
      <c r="C54" s="283">
        <f>SUM(C55)</f>
        <v>2700</v>
      </c>
      <c r="D54" s="283">
        <f t="shared" ref="D54:E55" si="18">SUM(D55)</f>
        <v>2700</v>
      </c>
      <c r="E54" s="283">
        <f t="shared" si="18"/>
        <v>2700</v>
      </c>
      <c r="F54" s="199"/>
      <c r="G54" s="204"/>
    </row>
    <row r="55" spans="1:7" s="194" customFormat="1" ht="15.75" customHeight="1" x14ac:dyDescent="0.25">
      <c r="A55" s="316">
        <v>32</v>
      </c>
      <c r="B55" s="317" t="s">
        <v>16</v>
      </c>
      <c r="C55" s="323">
        <f>SUM(C56)</f>
        <v>2700</v>
      </c>
      <c r="D55" s="323">
        <f t="shared" si="18"/>
        <v>2700</v>
      </c>
      <c r="E55" s="323">
        <f t="shared" si="18"/>
        <v>2700</v>
      </c>
      <c r="F55" s="199"/>
      <c r="G55" s="199"/>
    </row>
    <row r="56" spans="1:7" s="203" customFormat="1" ht="15.75" customHeight="1" x14ac:dyDescent="0.25">
      <c r="A56" s="298">
        <v>323</v>
      </c>
      <c r="B56" s="319" t="s">
        <v>98</v>
      </c>
      <c r="C56" s="315">
        <f>SUM(C57:C58)</f>
        <v>2700</v>
      </c>
      <c r="D56" s="315">
        <f t="shared" ref="D56:E56" si="19">SUM(D57:D58)</f>
        <v>2700</v>
      </c>
      <c r="E56" s="315">
        <f t="shared" si="19"/>
        <v>2700</v>
      </c>
      <c r="F56" s="199"/>
      <c r="G56" s="204"/>
    </row>
    <row r="57" spans="1:7" x14ac:dyDescent="0.25">
      <c r="A57" s="299" t="s">
        <v>188</v>
      </c>
      <c r="B57" s="321" t="s">
        <v>189</v>
      </c>
      <c r="C57" s="322">
        <v>1000</v>
      </c>
      <c r="D57" s="322">
        <v>1000</v>
      </c>
      <c r="E57" s="322">
        <v>1000</v>
      </c>
      <c r="F57" s="199"/>
      <c r="G57" s="208"/>
    </row>
    <row r="58" spans="1:7" x14ac:dyDescent="0.25">
      <c r="A58" s="299" t="s">
        <v>193</v>
      </c>
      <c r="B58" s="321" t="s">
        <v>130</v>
      </c>
      <c r="C58" s="322">
        <v>1700</v>
      </c>
      <c r="D58" s="322">
        <v>1700</v>
      </c>
      <c r="E58" s="322">
        <v>1700</v>
      </c>
      <c r="F58" s="199"/>
      <c r="G58" s="208"/>
    </row>
    <row r="59" spans="1:7" s="205" customFormat="1" x14ac:dyDescent="0.2">
      <c r="A59" s="311" t="s">
        <v>258</v>
      </c>
      <c r="B59" s="330" t="s">
        <v>257</v>
      </c>
      <c r="C59" s="283">
        <f>SUM(C60)</f>
        <v>33536</v>
      </c>
      <c r="D59" s="283">
        <f t="shared" ref="D59:E59" si="20">SUM(D60)</f>
        <v>33536</v>
      </c>
      <c r="E59" s="283">
        <f t="shared" si="20"/>
        <v>33536</v>
      </c>
    </row>
    <row r="60" spans="1:7" s="205" customFormat="1" x14ac:dyDescent="0.2">
      <c r="A60" s="311">
        <v>11</v>
      </c>
      <c r="B60" s="311" t="s">
        <v>41</v>
      </c>
      <c r="C60" s="312">
        <f>SUM(C61,C73)</f>
        <v>33536</v>
      </c>
      <c r="D60" s="312">
        <f t="shared" ref="D60:E60" si="21">SUM(D61,D73)</f>
        <v>33536</v>
      </c>
      <c r="E60" s="312">
        <f t="shared" si="21"/>
        <v>33536</v>
      </c>
    </row>
    <row r="61" spans="1:7" s="202" customFormat="1" x14ac:dyDescent="0.2">
      <c r="A61" s="329">
        <v>3</v>
      </c>
      <c r="B61" s="319" t="s">
        <v>44</v>
      </c>
      <c r="C61" s="315">
        <f>SUM(C62)</f>
        <v>25885</v>
      </c>
      <c r="D61" s="315">
        <f t="shared" ref="D61:E61" si="22">SUM(D62)</f>
        <v>25885</v>
      </c>
      <c r="E61" s="315">
        <f t="shared" si="22"/>
        <v>25885</v>
      </c>
    </row>
    <row r="62" spans="1:7" s="194" customFormat="1" ht="15.75" customHeight="1" x14ac:dyDescent="0.25">
      <c r="A62" s="324">
        <v>32</v>
      </c>
      <c r="B62" s="308" t="s">
        <v>16</v>
      </c>
      <c r="C62" s="325">
        <f>SUM(C63,C66,C68)</f>
        <v>25885</v>
      </c>
      <c r="D62" s="325">
        <f t="shared" ref="D62:E62" si="23">SUM(D63,D66,D68)</f>
        <v>25885</v>
      </c>
      <c r="E62" s="325">
        <f t="shared" si="23"/>
        <v>25885</v>
      </c>
      <c r="F62" s="199"/>
      <c r="G62" s="199"/>
    </row>
    <row r="63" spans="1:7" s="203" customFormat="1" ht="15.75" customHeight="1" x14ac:dyDescent="0.25">
      <c r="A63" s="326">
        <v>321</v>
      </c>
      <c r="B63" s="314" t="s">
        <v>111</v>
      </c>
      <c r="C63" s="283">
        <f>SUM(C64:C65)</f>
        <v>528</v>
      </c>
      <c r="D63" s="283">
        <f t="shared" ref="D63:E63" si="24">SUM(D64:D65)</f>
        <v>0</v>
      </c>
      <c r="E63" s="283">
        <f t="shared" si="24"/>
        <v>0</v>
      </c>
      <c r="F63" s="199"/>
      <c r="G63" s="204"/>
    </row>
    <row r="64" spans="1:7" ht="15.75" customHeight="1" x14ac:dyDescent="0.25">
      <c r="A64" s="327">
        <v>3211</v>
      </c>
      <c r="B64" s="328" t="s">
        <v>179</v>
      </c>
      <c r="C64" s="322">
        <v>450</v>
      </c>
      <c r="D64" s="322">
        <v>0</v>
      </c>
      <c r="E64" s="322">
        <v>0</v>
      </c>
      <c r="F64" s="199"/>
    </row>
    <row r="65" spans="1:7" ht="15.75" customHeight="1" x14ac:dyDescent="0.25">
      <c r="A65" s="327">
        <v>3214</v>
      </c>
      <c r="B65" s="328" t="s">
        <v>263</v>
      </c>
      <c r="C65" s="322">
        <v>78</v>
      </c>
      <c r="D65" s="322">
        <v>0</v>
      </c>
      <c r="E65" s="322">
        <v>0</v>
      </c>
      <c r="F65" s="199"/>
    </row>
    <row r="66" spans="1:7" s="203" customFormat="1" ht="15.75" customHeight="1" x14ac:dyDescent="0.25">
      <c r="A66" s="326">
        <v>322</v>
      </c>
      <c r="B66" s="314" t="s">
        <v>112</v>
      </c>
      <c r="C66" s="283">
        <f>SUM(C67)</f>
        <v>512</v>
      </c>
      <c r="D66" s="283">
        <f t="shared" ref="D66:E66" si="25">SUM(D67)</f>
        <v>0</v>
      </c>
      <c r="E66" s="283">
        <f t="shared" si="25"/>
        <v>0</v>
      </c>
      <c r="F66" s="199"/>
      <c r="G66" s="204"/>
    </row>
    <row r="67" spans="1:7" ht="15.75" customHeight="1" x14ac:dyDescent="0.25">
      <c r="A67" s="327" t="s">
        <v>181</v>
      </c>
      <c r="B67" s="328" t="s">
        <v>126</v>
      </c>
      <c r="C67" s="322">
        <v>512</v>
      </c>
      <c r="D67" s="322">
        <v>0</v>
      </c>
      <c r="E67" s="322">
        <v>0</v>
      </c>
      <c r="F67" s="199"/>
    </row>
    <row r="68" spans="1:7" s="203" customFormat="1" ht="15.75" customHeight="1" x14ac:dyDescent="0.25">
      <c r="A68" s="298">
        <v>323</v>
      </c>
      <c r="B68" s="319" t="s">
        <v>98</v>
      </c>
      <c r="C68" s="315">
        <f>SUM(C69:C72)</f>
        <v>24845</v>
      </c>
      <c r="D68" s="315">
        <f t="shared" ref="D68:E68" si="26">SUM(D69:D72)</f>
        <v>25885</v>
      </c>
      <c r="E68" s="315">
        <f t="shared" si="26"/>
        <v>25885</v>
      </c>
      <c r="F68" s="199"/>
      <c r="G68" s="204"/>
    </row>
    <row r="69" spans="1:7" x14ac:dyDescent="0.25">
      <c r="A69" s="299">
        <v>3232</v>
      </c>
      <c r="B69" s="321" t="s">
        <v>189</v>
      </c>
      <c r="C69" s="322">
        <v>2244</v>
      </c>
      <c r="D69" s="322">
        <v>0</v>
      </c>
      <c r="E69" s="322">
        <v>0</v>
      </c>
      <c r="F69" s="199"/>
      <c r="G69" s="208"/>
    </row>
    <row r="70" spans="1:7" x14ac:dyDescent="0.25">
      <c r="A70" s="299">
        <v>3237</v>
      </c>
      <c r="B70" s="321" t="s">
        <v>129</v>
      </c>
      <c r="C70" s="322">
        <v>3104</v>
      </c>
      <c r="D70" s="322">
        <v>0</v>
      </c>
      <c r="E70" s="322">
        <v>0</v>
      </c>
      <c r="F70" s="199"/>
      <c r="G70" s="208"/>
    </row>
    <row r="71" spans="1:7" x14ac:dyDescent="0.25">
      <c r="A71" s="299" t="s">
        <v>191</v>
      </c>
      <c r="B71" s="321" t="s">
        <v>192</v>
      </c>
      <c r="C71" s="322">
        <v>2600</v>
      </c>
      <c r="D71" s="322">
        <v>0</v>
      </c>
      <c r="E71" s="322">
        <v>0</v>
      </c>
      <c r="F71" s="199"/>
      <c r="G71" s="208"/>
    </row>
    <row r="72" spans="1:7" x14ac:dyDescent="0.25">
      <c r="A72" s="299" t="s">
        <v>193</v>
      </c>
      <c r="B72" s="321" t="s">
        <v>130</v>
      </c>
      <c r="C72" s="322">
        <v>16897</v>
      </c>
      <c r="D72" s="322">
        <v>25885</v>
      </c>
      <c r="E72" s="322">
        <v>25885</v>
      </c>
      <c r="F72" s="199"/>
      <c r="G72" s="208"/>
    </row>
    <row r="73" spans="1:7" s="205" customFormat="1" x14ac:dyDescent="0.2">
      <c r="A73" s="283">
        <v>4</v>
      </c>
      <c r="B73" s="311" t="s">
        <v>20</v>
      </c>
      <c r="C73" s="312">
        <f>SUM(C74)</f>
        <v>7651</v>
      </c>
      <c r="D73" s="312">
        <f t="shared" ref="D73:E74" si="27">SUM(D74)</f>
        <v>7651</v>
      </c>
      <c r="E73" s="312">
        <f t="shared" si="27"/>
        <v>7651</v>
      </c>
    </row>
    <row r="74" spans="1:7" s="206" customFormat="1" x14ac:dyDescent="0.2">
      <c r="A74" s="324">
        <v>42</v>
      </c>
      <c r="B74" s="308" t="s">
        <v>21</v>
      </c>
      <c r="C74" s="325">
        <f>SUM(C75)</f>
        <v>7651</v>
      </c>
      <c r="D74" s="325">
        <f t="shared" si="27"/>
        <v>7651</v>
      </c>
      <c r="E74" s="325">
        <f t="shared" si="27"/>
        <v>7651</v>
      </c>
      <c r="F74" s="205"/>
      <c r="G74" s="205"/>
    </row>
    <row r="75" spans="1:7" s="203" customFormat="1" x14ac:dyDescent="0.25">
      <c r="A75" s="326">
        <v>422</v>
      </c>
      <c r="B75" s="314" t="s">
        <v>101</v>
      </c>
      <c r="C75" s="283">
        <f>SUM(C76:C76)</f>
        <v>7651</v>
      </c>
      <c r="D75" s="283">
        <f>SUM(D76:D76)</f>
        <v>7651</v>
      </c>
      <c r="E75" s="283">
        <f>SUM(E76:E76)</f>
        <v>7651</v>
      </c>
      <c r="F75" s="205"/>
      <c r="G75" s="205"/>
    </row>
    <row r="76" spans="1:7" x14ac:dyDescent="0.25">
      <c r="A76" s="327" t="s">
        <v>200</v>
      </c>
      <c r="B76" s="328" t="s">
        <v>201</v>
      </c>
      <c r="C76" s="300">
        <v>7651</v>
      </c>
      <c r="D76" s="300">
        <v>7651</v>
      </c>
      <c r="E76" s="300">
        <v>7651</v>
      </c>
      <c r="F76" s="205"/>
      <c r="G76" s="205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1"/>
  <sheetViews>
    <sheetView topLeftCell="A240" zoomScale="85" zoomScaleNormal="85" workbookViewId="0">
      <selection activeCell="A243" sqref="A243"/>
    </sheetView>
  </sheetViews>
  <sheetFormatPr defaultColWidth="9.140625" defaultRowHeight="15.75" x14ac:dyDescent="0.25"/>
  <cols>
    <col min="1" max="1" width="10" style="19" customWidth="1"/>
    <col min="2" max="2" width="44.7109375" style="19" customWidth="1"/>
    <col min="3" max="3" width="17.140625" style="19" hidden="1" customWidth="1"/>
    <col min="4" max="4" width="18.42578125" style="19" hidden="1" customWidth="1"/>
    <col min="5" max="7" width="17.85546875" style="19" customWidth="1"/>
    <col min="8" max="14" width="15.140625" style="19" customWidth="1"/>
    <col min="15" max="15" width="16.7109375" style="19" hidden="1" customWidth="1"/>
    <col min="16" max="16" width="16.42578125" style="19" hidden="1" customWidth="1"/>
    <col min="17" max="17" width="12.5703125" style="19" hidden="1" customWidth="1"/>
    <col min="18" max="18" width="15.140625" style="19" customWidth="1"/>
    <col min="19" max="16384" width="9.140625" style="19"/>
  </cols>
  <sheetData>
    <row r="1" spans="1:9" ht="46.5" hidden="1" customHeight="1" x14ac:dyDescent="0.25">
      <c r="A1" s="406" t="s">
        <v>59</v>
      </c>
      <c r="B1" s="406"/>
      <c r="C1" s="406"/>
      <c r="D1" s="406"/>
      <c r="E1" s="406"/>
      <c r="F1" s="354"/>
      <c r="G1" s="354"/>
      <c r="H1" s="18"/>
      <c r="I1" s="18"/>
    </row>
    <row r="2" spans="1:9" ht="15.6" hidden="1" customHeight="1" x14ac:dyDescent="0.25">
      <c r="A2" s="20"/>
      <c r="B2" s="20"/>
      <c r="C2" s="20"/>
      <c r="D2" s="20"/>
      <c r="E2" s="20"/>
      <c r="F2" s="20"/>
      <c r="G2" s="20"/>
    </row>
    <row r="3" spans="1:9" ht="18.75" hidden="1" customHeight="1" x14ac:dyDescent="0.25">
      <c r="A3" s="407" t="s">
        <v>60</v>
      </c>
      <c r="B3" s="407"/>
      <c r="C3" s="407"/>
      <c r="D3" s="407"/>
      <c r="E3" s="407"/>
      <c r="F3" s="355"/>
      <c r="G3" s="355"/>
      <c r="H3" s="20"/>
      <c r="I3" s="20"/>
    </row>
    <row r="4" spans="1:9" s="23" customFormat="1" ht="15.6" hidden="1" customHeight="1" x14ac:dyDescent="0.25">
      <c r="A4" s="21" t="s">
        <v>61</v>
      </c>
      <c r="B4" s="22"/>
      <c r="C4" s="22"/>
      <c r="D4" s="22"/>
    </row>
    <row r="5" spans="1:9" ht="33" hidden="1" customHeight="1" x14ac:dyDescent="0.25">
      <c r="A5" s="402" t="s">
        <v>62</v>
      </c>
      <c r="B5" s="404" t="s">
        <v>63</v>
      </c>
      <c r="C5" s="24"/>
      <c r="D5" s="24"/>
      <c r="E5" s="398" t="s">
        <v>1</v>
      </c>
      <c r="F5" s="398"/>
      <c r="G5" s="398"/>
    </row>
    <row r="6" spans="1:9" ht="33" hidden="1" customHeight="1" x14ac:dyDescent="0.25">
      <c r="A6" s="403"/>
      <c r="B6" s="405"/>
      <c r="C6" s="25"/>
      <c r="D6" s="25"/>
      <c r="E6" s="399"/>
      <c r="F6" s="399"/>
      <c r="G6" s="399"/>
    </row>
    <row r="7" spans="1:9" ht="33" hidden="1" customHeight="1" x14ac:dyDescent="0.25">
      <c r="A7" s="26">
        <v>67</v>
      </c>
      <c r="B7" s="27" t="s">
        <v>14</v>
      </c>
      <c r="C7" s="27"/>
      <c r="D7" s="27"/>
      <c r="E7" s="29">
        <f>SUM(E8:E9)</f>
        <v>14243113</v>
      </c>
      <c r="F7" s="29"/>
      <c r="G7" s="29"/>
    </row>
    <row r="8" spans="1:9" ht="33" hidden="1" customHeight="1" x14ac:dyDescent="0.25">
      <c r="A8" s="30">
        <v>671</v>
      </c>
      <c r="B8" s="31" t="s">
        <v>64</v>
      </c>
      <c r="C8" s="31"/>
      <c r="D8" s="31"/>
      <c r="E8" s="32">
        <v>4243113</v>
      </c>
      <c r="F8" s="32"/>
      <c r="G8" s="32"/>
    </row>
    <row r="9" spans="1:9" ht="46.9" hidden="1" customHeight="1" x14ac:dyDescent="0.25">
      <c r="A9" s="33">
        <v>671</v>
      </c>
      <c r="B9" s="34" t="s">
        <v>65</v>
      </c>
      <c r="C9" s="34"/>
      <c r="D9" s="34"/>
      <c r="E9" s="35">
        <v>10000000</v>
      </c>
      <c r="F9" s="35"/>
      <c r="G9" s="35"/>
    </row>
    <row r="10" spans="1:9" ht="15.6" hidden="1" customHeight="1" x14ac:dyDescent="0.25">
      <c r="A10" s="400" t="s">
        <v>66</v>
      </c>
      <c r="B10" s="401"/>
      <c r="C10" s="36"/>
      <c r="D10" s="36"/>
      <c r="E10" s="37">
        <f>SUM(E7)</f>
        <v>14243113</v>
      </c>
      <c r="F10" s="37"/>
      <c r="G10" s="37"/>
    </row>
    <row r="11" spans="1:9" ht="15.6" hidden="1" customHeight="1" x14ac:dyDescent="0.25">
      <c r="A11" s="38"/>
      <c r="B11" s="38"/>
      <c r="C11" s="38"/>
      <c r="D11" s="38"/>
      <c r="E11" s="39"/>
      <c r="F11" s="39"/>
      <c r="G11" s="39"/>
    </row>
    <row r="12" spans="1:9" ht="18" hidden="1" customHeight="1" x14ac:dyDescent="0.25">
      <c r="A12" s="21" t="s">
        <v>67</v>
      </c>
      <c r="B12" s="23"/>
      <c r="C12" s="23"/>
      <c r="D12" s="23"/>
      <c r="E12" s="23"/>
      <c r="F12" s="23"/>
      <c r="G12" s="23"/>
    </row>
    <row r="13" spans="1:9" ht="33" hidden="1" customHeight="1" x14ac:dyDescent="0.25">
      <c r="A13" s="402" t="s">
        <v>62</v>
      </c>
      <c r="B13" s="404" t="s">
        <v>63</v>
      </c>
      <c r="C13" s="24"/>
      <c r="D13" s="24"/>
      <c r="E13" s="398" t="s">
        <v>1</v>
      </c>
      <c r="F13" s="398"/>
      <c r="G13" s="398"/>
    </row>
    <row r="14" spans="1:9" ht="33" hidden="1" customHeight="1" x14ac:dyDescent="0.25">
      <c r="A14" s="403"/>
      <c r="B14" s="405"/>
      <c r="C14" s="25"/>
      <c r="D14" s="25"/>
      <c r="E14" s="399"/>
      <c r="F14" s="399"/>
      <c r="G14" s="399"/>
    </row>
    <row r="15" spans="1:9" ht="15.6" hidden="1" customHeight="1" x14ac:dyDescent="0.25">
      <c r="A15" s="26">
        <v>64</v>
      </c>
      <c r="B15" s="27" t="s">
        <v>68</v>
      </c>
      <c r="C15" s="27"/>
      <c r="D15" s="27"/>
      <c r="E15" s="29">
        <f>SUM(E16)</f>
        <v>100000</v>
      </c>
      <c r="F15" s="29"/>
      <c r="G15" s="29"/>
    </row>
    <row r="16" spans="1:9" ht="15.6" hidden="1" customHeight="1" x14ac:dyDescent="0.25">
      <c r="A16" s="30">
        <v>641</v>
      </c>
      <c r="B16" s="31" t="s">
        <v>69</v>
      </c>
      <c r="C16" s="31"/>
      <c r="D16" s="31"/>
      <c r="E16" s="32">
        <v>100000</v>
      </c>
      <c r="F16" s="32"/>
      <c r="G16" s="32"/>
    </row>
    <row r="17" spans="1:16" ht="31.15" hidden="1" customHeight="1" x14ac:dyDescent="0.25">
      <c r="A17" s="40">
        <v>66</v>
      </c>
      <c r="B17" s="41" t="s">
        <v>18</v>
      </c>
      <c r="C17" s="41"/>
      <c r="D17" s="41"/>
      <c r="E17" s="43">
        <f>SUM(E18:E18)</f>
        <v>2500000</v>
      </c>
      <c r="F17" s="43"/>
      <c r="G17" s="43"/>
    </row>
    <row r="18" spans="1:16" ht="31.15" hidden="1" customHeight="1" x14ac:dyDescent="0.25">
      <c r="A18" s="33">
        <v>661</v>
      </c>
      <c r="B18" s="34" t="s">
        <v>70</v>
      </c>
      <c r="C18" s="34"/>
      <c r="D18" s="34"/>
      <c r="E18" s="35">
        <v>2500000</v>
      </c>
      <c r="F18" s="35"/>
      <c r="G18" s="35"/>
    </row>
    <row r="19" spans="1:16" ht="15.6" hidden="1" customHeight="1" x14ac:dyDescent="0.25">
      <c r="A19" s="400" t="s">
        <v>71</v>
      </c>
      <c r="B19" s="401"/>
      <c r="C19" s="36"/>
      <c r="D19" s="36"/>
      <c r="E19" s="37">
        <f>SUM(E15,E17)</f>
        <v>2600000</v>
      </c>
      <c r="F19" s="37"/>
      <c r="G19" s="37"/>
    </row>
    <row r="20" spans="1:16" ht="9.75" hidden="1" customHeight="1" x14ac:dyDescent="0.25"/>
    <row r="21" spans="1:16" ht="18.75" hidden="1" customHeight="1" x14ac:dyDescent="0.25">
      <c r="A21" s="21" t="s">
        <v>72</v>
      </c>
      <c r="B21" s="23"/>
      <c r="C21" s="23"/>
      <c r="D21" s="23"/>
      <c r="E21" s="23"/>
      <c r="F21" s="23"/>
      <c r="G21" s="23"/>
    </row>
    <row r="22" spans="1:16" ht="33" hidden="1" customHeight="1" x14ac:dyDescent="0.25">
      <c r="A22" s="402" t="s">
        <v>62</v>
      </c>
      <c r="B22" s="404" t="s">
        <v>63</v>
      </c>
      <c r="C22" s="24"/>
      <c r="D22" s="24"/>
      <c r="E22" s="398" t="s">
        <v>1</v>
      </c>
      <c r="F22" s="398"/>
      <c r="G22" s="398"/>
    </row>
    <row r="23" spans="1:16" ht="15.6" hidden="1" customHeight="1" x14ac:dyDescent="0.25">
      <c r="A23" s="403"/>
      <c r="B23" s="405"/>
      <c r="C23" s="25"/>
      <c r="D23" s="25"/>
      <c r="E23" s="399"/>
      <c r="F23" s="399"/>
      <c r="G23" s="399"/>
    </row>
    <row r="24" spans="1:16" ht="15.6" hidden="1" customHeight="1" x14ac:dyDescent="0.25">
      <c r="A24" s="26">
        <v>652</v>
      </c>
      <c r="B24" s="27" t="s">
        <v>73</v>
      </c>
      <c r="C24" s="27"/>
      <c r="D24" s="27"/>
      <c r="E24" s="29">
        <f>SUM(E25:E25)</f>
        <v>15000000</v>
      </c>
      <c r="F24" s="29"/>
      <c r="G24" s="29"/>
    </row>
    <row r="25" spans="1:16" ht="15.6" hidden="1" customHeight="1" x14ac:dyDescent="0.25">
      <c r="A25" s="30">
        <v>6526</v>
      </c>
      <c r="B25" s="31" t="s">
        <v>74</v>
      </c>
      <c r="C25" s="31"/>
      <c r="D25" s="31"/>
      <c r="E25" s="32">
        <v>15000000</v>
      </c>
      <c r="F25" s="32"/>
      <c r="G25" s="32"/>
    </row>
    <row r="26" spans="1:16" ht="32.25" hidden="1" customHeight="1" x14ac:dyDescent="0.25">
      <c r="A26" s="40">
        <v>673</v>
      </c>
      <c r="B26" s="41" t="s">
        <v>75</v>
      </c>
      <c r="C26" s="41"/>
      <c r="D26" s="41"/>
      <c r="E26" s="43">
        <f>SUM(E27:E27)</f>
        <v>118093420</v>
      </c>
      <c r="F26" s="43"/>
      <c r="G26" s="43"/>
    </row>
    <row r="27" spans="1:16" ht="30.75" hidden="1" customHeight="1" x14ac:dyDescent="0.25">
      <c r="A27" s="33">
        <v>6731</v>
      </c>
      <c r="B27" s="34" t="s">
        <v>75</v>
      </c>
      <c r="C27" s="34"/>
      <c r="D27" s="34"/>
      <c r="E27" s="35">
        <v>118093420</v>
      </c>
      <c r="F27" s="35"/>
      <c r="G27" s="35"/>
    </row>
    <row r="28" spans="1:16" ht="21" hidden="1" customHeight="1" x14ac:dyDescent="0.25">
      <c r="A28" s="400" t="s">
        <v>76</v>
      </c>
      <c r="B28" s="401"/>
      <c r="C28" s="36"/>
      <c r="D28" s="36"/>
      <c r="E28" s="37">
        <f>SUM(E24,E26)</f>
        <v>133093420</v>
      </c>
      <c r="F28" s="37"/>
      <c r="G28" s="37"/>
    </row>
    <row r="29" spans="1:16" ht="7.5" hidden="1" customHeight="1" x14ac:dyDescent="0.25"/>
    <row r="30" spans="1:16" ht="15.6" hidden="1" customHeight="1" x14ac:dyDescent="0.25">
      <c r="A30" s="44" t="s">
        <v>77</v>
      </c>
    </row>
    <row r="31" spans="1:16" s="46" customFormat="1" ht="27" hidden="1" customHeight="1" x14ac:dyDescent="0.2">
      <c r="A31" s="402" t="s">
        <v>62</v>
      </c>
      <c r="B31" s="404" t="s">
        <v>63</v>
      </c>
      <c r="C31" s="24"/>
      <c r="D31" s="24"/>
      <c r="E31" s="398" t="s">
        <v>1</v>
      </c>
      <c r="F31" s="398"/>
      <c r="G31" s="398"/>
      <c r="H31" s="413"/>
      <c r="I31" s="414"/>
      <c r="J31" s="414"/>
      <c r="K31" s="414"/>
      <c r="L31" s="414"/>
      <c r="M31" s="410"/>
      <c r="N31" s="410"/>
      <c r="O31" s="45" t="s">
        <v>78</v>
      </c>
      <c r="P31" s="45" t="s">
        <v>79</v>
      </c>
    </row>
    <row r="32" spans="1:16" s="46" customFormat="1" ht="22.5" hidden="1" customHeight="1" x14ac:dyDescent="0.2">
      <c r="A32" s="403"/>
      <c r="B32" s="405"/>
      <c r="C32" s="25"/>
      <c r="D32" s="25"/>
      <c r="E32" s="399"/>
      <c r="F32" s="399"/>
      <c r="G32" s="399"/>
      <c r="H32" s="413"/>
      <c r="I32" s="414"/>
      <c r="J32" s="414"/>
      <c r="K32" s="414"/>
      <c r="L32" s="414"/>
      <c r="M32" s="410"/>
      <c r="N32" s="410"/>
      <c r="O32" s="47"/>
      <c r="P32" s="47"/>
    </row>
    <row r="33" spans="1:17" s="49" customFormat="1" ht="31.15" hidden="1" customHeight="1" x14ac:dyDescent="0.25">
      <c r="A33" s="26">
        <v>63</v>
      </c>
      <c r="B33" s="27" t="s">
        <v>23</v>
      </c>
      <c r="C33" s="27"/>
      <c r="D33" s="27"/>
      <c r="E33" s="29">
        <f>SUM(E34:E36)</f>
        <v>0</v>
      </c>
      <c r="F33" s="29"/>
      <c r="G33" s="29"/>
      <c r="H33" s="39"/>
      <c r="I33" s="39"/>
      <c r="J33" s="39"/>
      <c r="K33" s="39"/>
      <c r="L33" s="39"/>
      <c r="M33" s="39"/>
      <c r="N33" s="39"/>
      <c r="O33" s="48"/>
      <c r="P33" s="48"/>
    </row>
    <row r="34" spans="1:17" ht="14.25" hidden="1" customHeight="1" x14ac:dyDescent="0.25">
      <c r="A34" s="30">
        <v>634</v>
      </c>
      <c r="B34" s="31" t="s">
        <v>80</v>
      </c>
      <c r="C34" s="31"/>
      <c r="D34" s="31"/>
      <c r="E34" s="51">
        <v>0</v>
      </c>
      <c r="F34" s="51"/>
      <c r="G34" s="51"/>
      <c r="H34" s="52"/>
      <c r="I34" s="52"/>
      <c r="J34" s="52"/>
      <c r="K34" s="52"/>
      <c r="L34" s="52"/>
      <c r="M34" s="52"/>
      <c r="N34" s="52"/>
      <c r="O34" s="19">
        <v>0</v>
      </c>
      <c r="P34" s="19">
        <v>0</v>
      </c>
      <c r="Q34" s="49"/>
    </row>
    <row r="35" spans="1:17" ht="31.15" hidden="1" customHeight="1" x14ac:dyDescent="0.25">
      <c r="A35" s="30">
        <v>636</v>
      </c>
      <c r="B35" s="31" t="s">
        <v>81</v>
      </c>
      <c r="C35" s="31"/>
      <c r="D35" s="31"/>
      <c r="E35" s="51">
        <v>0</v>
      </c>
      <c r="F35" s="51"/>
      <c r="G35" s="51"/>
      <c r="H35" s="52"/>
      <c r="I35" s="52"/>
      <c r="J35" s="52"/>
      <c r="K35" s="52"/>
      <c r="L35" s="52"/>
      <c r="M35" s="52"/>
      <c r="N35" s="52"/>
      <c r="Q35" s="49"/>
    </row>
    <row r="36" spans="1:17" ht="15.6" hidden="1" customHeight="1" x14ac:dyDescent="0.25">
      <c r="A36" s="33">
        <v>638</v>
      </c>
      <c r="B36" s="34" t="s">
        <v>82</v>
      </c>
      <c r="C36" s="34"/>
      <c r="D36" s="34"/>
      <c r="E36" s="54">
        <v>0</v>
      </c>
      <c r="F36" s="54"/>
      <c r="G36" s="54"/>
      <c r="H36" s="52"/>
      <c r="I36" s="52"/>
      <c r="J36" s="52"/>
      <c r="K36" s="52"/>
      <c r="L36" s="52"/>
      <c r="M36" s="52"/>
      <c r="N36" s="52"/>
      <c r="O36" s="19">
        <v>0</v>
      </c>
      <c r="P36" s="19">
        <v>0</v>
      </c>
      <c r="Q36" s="49"/>
    </row>
    <row r="37" spans="1:17" s="44" customFormat="1" ht="15.6" hidden="1" customHeight="1" x14ac:dyDescent="0.25">
      <c r="A37" s="411" t="s">
        <v>83</v>
      </c>
      <c r="B37" s="412"/>
      <c r="C37" s="55"/>
      <c r="D37" s="55"/>
      <c r="E37" s="37">
        <f>SUM(E33)</f>
        <v>0</v>
      </c>
      <c r="F37" s="37"/>
      <c r="G37" s="37"/>
      <c r="H37" s="39"/>
      <c r="I37" s="39"/>
      <c r="J37" s="39"/>
      <c r="K37" s="39"/>
      <c r="L37" s="39"/>
      <c r="M37" s="39"/>
      <c r="N37" s="39"/>
      <c r="Q37" s="49"/>
    </row>
    <row r="38" spans="1:17" s="44" customFormat="1" ht="15.6" hidden="1" customHeight="1" x14ac:dyDescent="0.25">
      <c r="A38" s="38"/>
      <c r="B38" s="38"/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Q38" s="49"/>
    </row>
    <row r="39" spans="1:17" s="44" customFormat="1" ht="15.6" hidden="1" customHeight="1" x14ac:dyDescent="0.25">
      <c r="A39" s="44" t="s">
        <v>84</v>
      </c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Q39" s="49"/>
    </row>
    <row r="40" spans="1:17" ht="15" hidden="1" customHeight="1" x14ac:dyDescent="0.25">
      <c r="A40" s="402" t="s">
        <v>62</v>
      </c>
      <c r="B40" s="404" t="s">
        <v>63</v>
      </c>
      <c r="C40" s="24"/>
      <c r="D40" s="24"/>
      <c r="E40" s="398" t="s">
        <v>1</v>
      </c>
      <c r="F40" s="398"/>
      <c r="G40" s="398"/>
      <c r="H40" s="18"/>
      <c r="I40" s="18"/>
      <c r="J40" s="18"/>
      <c r="K40" s="18"/>
      <c r="L40" s="56"/>
      <c r="M40" s="57"/>
      <c r="O40" s="56"/>
      <c r="P40" s="56"/>
      <c r="Q40" s="56"/>
    </row>
    <row r="41" spans="1:17" ht="39" hidden="1" customHeight="1" x14ac:dyDescent="0.25">
      <c r="A41" s="403"/>
      <c r="B41" s="405"/>
      <c r="C41" s="25"/>
      <c r="D41" s="25"/>
      <c r="E41" s="399"/>
      <c r="F41" s="399"/>
      <c r="G41" s="399"/>
      <c r="H41" s="18"/>
      <c r="I41" s="18"/>
      <c r="J41" s="18"/>
      <c r="K41" s="18"/>
      <c r="L41" s="56"/>
      <c r="M41" s="57"/>
      <c r="O41" s="56"/>
      <c r="P41" s="56"/>
      <c r="Q41" s="56"/>
    </row>
    <row r="42" spans="1:17" ht="31.15" hidden="1" customHeight="1" x14ac:dyDescent="0.25">
      <c r="A42" s="26">
        <v>66</v>
      </c>
      <c r="B42" s="27" t="s">
        <v>18</v>
      </c>
      <c r="C42" s="27"/>
      <c r="D42" s="27"/>
      <c r="E42" s="29">
        <f>SUM(E43:E43)</f>
        <v>1000000</v>
      </c>
      <c r="F42" s="29"/>
      <c r="G42" s="29"/>
      <c r="H42" s="18"/>
      <c r="I42" s="18"/>
      <c r="J42" s="18"/>
      <c r="K42" s="18"/>
      <c r="L42" s="56"/>
      <c r="M42" s="57"/>
      <c r="O42" s="56"/>
      <c r="P42" s="56"/>
      <c r="Q42" s="56"/>
    </row>
    <row r="43" spans="1:17" ht="31.15" hidden="1" customHeight="1" x14ac:dyDescent="0.25">
      <c r="A43" s="33">
        <v>663</v>
      </c>
      <c r="B43" s="34" t="s">
        <v>85</v>
      </c>
      <c r="C43" s="34"/>
      <c r="D43" s="34"/>
      <c r="E43" s="35">
        <v>1000000</v>
      </c>
      <c r="F43" s="35"/>
      <c r="G43" s="35"/>
      <c r="H43" s="18"/>
      <c r="I43" s="18"/>
      <c r="J43" s="18"/>
      <c r="K43" s="18"/>
      <c r="L43" s="56"/>
      <c r="M43" s="57"/>
      <c r="O43" s="56"/>
      <c r="P43" s="56"/>
      <c r="Q43" s="56"/>
    </row>
    <row r="44" spans="1:17" ht="15.6" hidden="1" customHeight="1" x14ac:dyDescent="0.25">
      <c r="A44" s="408" t="s">
        <v>86</v>
      </c>
      <c r="B44" s="409"/>
      <c r="C44" s="58"/>
      <c r="D44" s="58"/>
      <c r="E44" s="37">
        <f>SUM(E42)</f>
        <v>1000000</v>
      </c>
      <c r="F44" s="37"/>
      <c r="G44" s="37"/>
      <c r="H44" s="18"/>
      <c r="I44" s="18"/>
      <c r="J44" s="18"/>
      <c r="K44" s="18"/>
      <c r="L44" s="56"/>
      <c r="M44" s="57"/>
      <c r="O44" s="56"/>
      <c r="P44" s="56"/>
      <c r="Q44" s="56"/>
    </row>
    <row r="45" spans="1:17" ht="15.6" hidden="1" customHeight="1" x14ac:dyDescent="0.25">
      <c r="A45" s="59"/>
      <c r="B45" s="59"/>
      <c r="C45" s="59"/>
      <c r="D45" s="59"/>
      <c r="E45" s="39"/>
      <c r="F45" s="39"/>
      <c r="G45" s="39"/>
      <c r="H45" s="18"/>
      <c r="I45" s="18"/>
      <c r="J45" s="18"/>
      <c r="K45" s="18"/>
      <c r="L45" s="56"/>
      <c r="M45" s="57"/>
      <c r="O45" s="56"/>
      <c r="P45" s="56"/>
      <c r="Q45" s="56"/>
    </row>
    <row r="46" spans="1:17" ht="15.6" hidden="1" customHeight="1" x14ac:dyDescent="0.25">
      <c r="A46" s="60" t="s">
        <v>87</v>
      </c>
      <c r="B46" s="61"/>
      <c r="C46" s="61"/>
      <c r="D46" s="61"/>
      <c r="E46" s="61"/>
      <c r="F46" s="61"/>
      <c r="G46" s="61"/>
      <c r="H46" s="18"/>
      <c r="I46" s="18"/>
      <c r="J46" s="18"/>
      <c r="K46" s="18"/>
      <c r="L46" s="56"/>
      <c r="M46" s="57"/>
      <c r="O46" s="56"/>
      <c r="P46" s="56"/>
      <c r="Q46" s="56"/>
    </row>
    <row r="47" spans="1:17" ht="15" hidden="1" customHeight="1" x14ac:dyDescent="0.25">
      <c r="A47" s="402" t="s">
        <v>62</v>
      </c>
      <c r="B47" s="404" t="s">
        <v>63</v>
      </c>
      <c r="C47" s="24"/>
      <c r="D47" s="24"/>
      <c r="E47" s="398" t="s">
        <v>1</v>
      </c>
      <c r="F47" s="398"/>
      <c r="G47" s="398"/>
      <c r="H47" s="18"/>
      <c r="I47" s="18"/>
      <c r="J47" s="18"/>
      <c r="K47" s="18"/>
      <c r="L47" s="56"/>
      <c r="M47" s="57"/>
      <c r="O47" s="56"/>
      <c r="P47" s="56"/>
      <c r="Q47" s="56"/>
    </row>
    <row r="48" spans="1:17" ht="39.75" hidden="1" customHeight="1" x14ac:dyDescent="0.25">
      <c r="A48" s="403"/>
      <c r="B48" s="405"/>
      <c r="C48" s="25"/>
      <c r="D48" s="25"/>
      <c r="E48" s="399"/>
      <c r="F48" s="399"/>
      <c r="G48" s="399"/>
      <c r="H48" s="18"/>
      <c r="I48" s="18"/>
      <c r="J48" s="18"/>
      <c r="K48" s="18"/>
      <c r="L48" s="56"/>
      <c r="M48" s="57"/>
      <c r="O48" s="56"/>
      <c r="P48" s="56"/>
      <c r="Q48" s="56"/>
    </row>
    <row r="49" spans="1:17" ht="31.15" hidden="1" customHeight="1" x14ac:dyDescent="0.25">
      <c r="A49" s="26">
        <v>72</v>
      </c>
      <c r="B49" s="27" t="s">
        <v>25</v>
      </c>
      <c r="C49" s="27"/>
      <c r="D49" s="27"/>
      <c r="E49" s="29">
        <f>SUM(E50:E51)</f>
        <v>100000</v>
      </c>
      <c r="F49" s="29"/>
      <c r="G49" s="29"/>
      <c r="H49" s="18"/>
      <c r="I49" s="18"/>
      <c r="J49" s="18"/>
      <c r="K49" s="18"/>
      <c r="L49" s="56"/>
      <c r="M49" s="57"/>
      <c r="O49" s="56"/>
      <c r="P49" s="56"/>
      <c r="Q49" s="56"/>
    </row>
    <row r="50" spans="1:17" ht="15.6" hidden="1" customHeight="1" x14ac:dyDescent="0.25">
      <c r="A50" s="30">
        <v>722</v>
      </c>
      <c r="B50" s="31" t="s">
        <v>88</v>
      </c>
      <c r="C50" s="31"/>
      <c r="D50" s="31"/>
      <c r="E50" s="51">
        <v>10000</v>
      </c>
      <c r="F50" s="51"/>
      <c r="G50" s="51"/>
      <c r="H50" s="18"/>
      <c r="I50" s="18"/>
      <c r="J50" s="18"/>
      <c r="K50" s="18"/>
      <c r="L50" s="56"/>
      <c r="M50" s="57"/>
      <c r="O50" s="56"/>
      <c r="P50" s="56"/>
      <c r="Q50" s="56"/>
    </row>
    <row r="51" spans="1:17" ht="15.6" hidden="1" customHeight="1" x14ac:dyDescent="0.25">
      <c r="A51" s="33">
        <v>723</v>
      </c>
      <c r="B51" s="34" t="s">
        <v>89</v>
      </c>
      <c r="C51" s="34"/>
      <c r="D51" s="34"/>
      <c r="E51" s="35">
        <v>90000</v>
      </c>
      <c r="F51" s="35"/>
      <c r="G51" s="35"/>
      <c r="H51" s="18"/>
      <c r="I51" s="18"/>
      <c r="J51" s="18"/>
      <c r="K51" s="18"/>
      <c r="L51" s="56"/>
      <c r="M51" s="57"/>
      <c r="O51" s="56"/>
      <c r="P51" s="56"/>
      <c r="Q51" s="56"/>
    </row>
    <row r="52" spans="1:17" ht="33" hidden="1" customHeight="1" x14ac:dyDescent="0.25">
      <c r="A52" s="408" t="s">
        <v>90</v>
      </c>
      <c r="B52" s="409"/>
      <c r="C52" s="58"/>
      <c r="D52" s="58"/>
      <c r="E52" s="37">
        <f>SUM(E49)</f>
        <v>100000</v>
      </c>
      <c r="F52" s="37"/>
      <c r="G52" s="37"/>
      <c r="H52" s="18"/>
      <c r="I52" s="18"/>
      <c r="J52" s="18"/>
      <c r="K52" s="18"/>
      <c r="L52" s="56"/>
      <c r="M52" s="57"/>
      <c r="O52" s="56"/>
      <c r="P52" s="56"/>
      <c r="Q52" s="56"/>
    </row>
    <row r="53" spans="1:17" s="44" customFormat="1" ht="15.6" hidden="1" customHeight="1" x14ac:dyDescent="0.25">
      <c r="B53" s="38"/>
      <c r="C53" s="38"/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Q53" s="49"/>
    </row>
    <row r="54" spans="1:17" s="44" customFormat="1" ht="30.75" hidden="1" customHeight="1" x14ac:dyDescent="0.25">
      <c r="A54" s="415" t="s">
        <v>91</v>
      </c>
      <c r="B54" s="416"/>
      <c r="C54" s="62"/>
      <c r="D54" s="62"/>
      <c r="E54" s="63">
        <f>SUM(E10,E19,E28,E37,E44,E52)</f>
        <v>151036533</v>
      </c>
      <c r="F54" s="63"/>
      <c r="G54" s="63"/>
      <c r="H54" s="39"/>
      <c r="I54" s="39"/>
      <c r="J54" s="39"/>
      <c r="K54" s="39"/>
      <c r="L54" s="39"/>
      <c r="M54" s="39"/>
      <c r="N54" s="39"/>
      <c r="Q54" s="49"/>
    </row>
    <row r="55" spans="1:17" ht="15.6" hidden="1" customHeight="1" x14ac:dyDescent="0.25"/>
    <row r="56" spans="1:17" ht="18.75" hidden="1" customHeight="1" x14ac:dyDescent="0.25">
      <c r="A56" s="407" t="s">
        <v>92</v>
      </c>
      <c r="B56" s="407"/>
      <c r="C56" s="407"/>
      <c r="D56" s="407"/>
      <c r="E56" s="407"/>
      <c r="F56" s="355"/>
      <c r="G56" s="355"/>
      <c r="H56" s="64"/>
      <c r="I56" s="64"/>
      <c r="J56" s="64"/>
      <c r="K56" s="64"/>
      <c r="L56" s="56"/>
      <c r="M56" s="57"/>
      <c r="O56" s="56"/>
      <c r="P56" s="56"/>
      <c r="Q56" s="56"/>
    </row>
    <row r="57" spans="1:17" s="66" customFormat="1" ht="22.5" hidden="1" customHeight="1" x14ac:dyDescent="0.25">
      <c r="A57" s="20" t="s">
        <v>93</v>
      </c>
      <c r="B57" s="65"/>
      <c r="C57" s="65"/>
      <c r="D57" s="65"/>
      <c r="E57" s="49"/>
      <c r="F57" s="49"/>
      <c r="G57" s="49"/>
      <c r="H57" s="67"/>
      <c r="I57" s="67"/>
      <c r="J57" s="67"/>
      <c r="K57" s="67"/>
      <c r="L57" s="67"/>
    </row>
    <row r="58" spans="1:17" s="66" customFormat="1" ht="15.6" hidden="1" customHeight="1" x14ac:dyDescent="0.25">
      <c r="A58" s="417" t="s">
        <v>94</v>
      </c>
      <c r="B58" s="417"/>
      <c r="C58" s="417"/>
      <c r="D58" s="417"/>
    </row>
    <row r="59" spans="1:17" s="44" customFormat="1" ht="15.6" hidden="1" customHeight="1" x14ac:dyDescent="0.25">
      <c r="A59" s="418" t="s">
        <v>95</v>
      </c>
      <c r="B59" s="418"/>
      <c r="C59" s="68"/>
      <c r="D59" s="68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49"/>
    </row>
    <row r="60" spans="1:17" s="44" customFormat="1" ht="15.6" hidden="1" customHeight="1" x14ac:dyDescent="0.25">
      <c r="A60" s="69" t="s">
        <v>96</v>
      </c>
      <c r="B60" s="38"/>
      <c r="C60" s="38"/>
      <c r="D60" s="38"/>
      <c r="E60" s="39"/>
      <c r="F60" s="39"/>
      <c r="G60" s="39"/>
      <c r="H60" s="39"/>
      <c r="I60" s="39"/>
      <c r="J60" s="39"/>
      <c r="K60" s="39"/>
      <c r="L60" s="39"/>
      <c r="M60" s="39"/>
      <c r="N60" s="39"/>
      <c r="Q60" s="49"/>
    </row>
    <row r="61" spans="1:17" s="46" customFormat="1" ht="32.25" hidden="1" customHeight="1" x14ac:dyDescent="0.2">
      <c r="A61" s="402" t="s">
        <v>97</v>
      </c>
      <c r="B61" s="404" t="s">
        <v>63</v>
      </c>
      <c r="C61" s="24"/>
      <c r="D61" s="24"/>
      <c r="E61" s="398" t="s">
        <v>1</v>
      </c>
      <c r="F61" s="398"/>
      <c r="G61" s="398"/>
      <c r="H61" s="413"/>
      <c r="I61" s="414"/>
      <c r="J61" s="414"/>
      <c r="K61" s="414"/>
      <c r="L61" s="414"/>
      <c r="M61" s="410"/>
      <c r="N61" s="410"/>
      <c r="O61" s="45" t="s">
        <v>78</v>
      </c>
      <c r="P61" s="45" t="s">
        <v>79</v>
      </c>
    </row>
    <row r="62" spans="1:17" s="46" customFormat="1" ht="15" hidden="1" customHeight="1" x14ac:dyDescent="0.2">
      <c r="A62" s="403"/>
      <c r="B62" s="405"/>
      <c r="C62" s="25"/>
      <c r="D62" s="25"/>
      <c r="E62" s="399"/>
      <c r="F62" s="399"/>
      <c r="G62" s="399"/>
      <c r="H62" s="413"/>
      <c r="I62" s="414"/>
      <c r="J62" s="414"/>
      <c r="K62" s="414"/>
      <c r="L62" s="414"/>
      <c r="M62" s="410"/>
      <c r="N62" s="410"/>
      <c r="O62" s="47"/>
      <c r="P62" s="47"/>
    </row>
    <row r="63" spans="1:17" s="49" customFormat="1" ht="15.75" hidden="1" customHeight="1" x14ac:dyDescent="0.25">
      <c r="A63" s="26">
        <v>32</v>
      </c>
      <c r="B63" s="27" t="s">
        <v>16</v>
      </c>
      <c r="C63" s="27"/>
      <c r="D63" s="27"/>
      <c r="E63" s="29">
        <f>SUM(E64:E64)</f>
        <v>1243113</v>
      </c>
      <c r="F63" s="29"/>
      <c r="G63" s="29"/>
      <c r="H63" s="39"/>
      <c r="I63" s="39"/>
      <c r="J63" s="39"/>
      <c r="K63" s="39"/>
      <c r="L63" s="39"/>
      <c r="M63" s="39"/>
      <c r="N63" s="39"/>
      <c r="O63" s="49">
        <v>0</v>
      </c>
      <c r="P63" s="49">
        <v>0</v>
      </c>
      <c r="Q63" s="49">
        <f>SUM(E63:K63)</f>
        <v>1243113</v>
      </c>
    </row>
    <row r="64" spans="1:17" ht="18" hidden="1" customHeight="1" x14ac:dyDescent="0.25">
      <c r="A64" s="30">
        <v>323</v>
      </c>
      <c r="B64" s="31" t="s">
        <v>98</v>
      </c>
      <c r="C64" s="31"/>
      <c r="D64" s="31"/>
      <c r="E64" s="50">
        <v>1243113</v>
      </c>
      <c r="F64" s="50"/>
      <c r="G64" s="50"/>
      <c r="H64" s="52"/>
      <c r="I64" s="52"/>
      <c r="J64" s="52"/>
      <c r="K64" s="52"/>
      <c r="L64" s="52"/>
      <c r="M64" s="52"/>
      <c r="N64" s="52"/>
      <c r="Q64" s="49"/>
    </row>
    <row r="65" spans="1:17" ht="15.6" hidden="1" customHeight="1" x14ac:dyDescent="0.25">
      <c r="A65" s="70">
        <v>41</v>
      </c>
      <c r="B65" s="41" t="s">
        <v>20</v>
      </c>
      <c r="C65" s="41"/>
      <c r="D65" s="41"/>
      <c r="E65" s="43">
        <f>SUM(E66)</f>
        <v>25000</v>
      </c>
      <c r="F65" s="43"/>
      <c r="G65" s="43"/>
      <c r="H65" s="39"/>
      <c r="I65" s="39"/>
      <c r="J65" s="39"/>
      <c r="K65" s="39"/>
      <c r="L65" s="39"/>
      <c r="M65" s="39"/>
      <c r="N65" s="39"/>
      <c r="Q65" s="49">
        <f>SUM(E65:K65)</f>
        <v>25000</v>
      </c>
    </row>
    <row r="66" spans="1:17" ht="15.6" hidden="1" customHeight="1" x14ac:dyDescent="0.25">
      <c r="A66" s="71">
        <v>412</v>
      </c>
      <c r="B66" s="31" t="s">
        <v>99</v>
      </c>
      <c r="C66" s="31"/>
      <c r="D66" s="31"/>
      <c r="E66" s="50">
        <v>25000</v>
      </c>
      <c r="F66" s="50"/>
      <c r="G66" s="50"/>
      <c r="H66" s="72"/>
      <c r="I66" s="72"/>
      <c r="J66" s="72"/>
      <c r="K66" s="72"/>
      <c r="L66" s="72"/>
      <c r="M66" s="72"/>
      <c r="N66" s="72"/>
      <c r="Q66" s="49"/>
    </row>
    <row r="67" spans="1:17" ht="36" hidden="1" customHeight="1" x14ac:dyDescent="0.25">
      <c r="A67" s="40">
        <v>42</v>
      </c>
      <c r="B67" s="41" t="s">
        <v>21</v>
      </c>
      <c r="C67" s="41"/>
      <c r="D67" s="41"/>
      <c r="E67" s="42">
        <f>SUM(E68:E69)</f>
        <v>2975000</v>
      </c>
      <c r="F67" s="42"/>
      <c r="G67" s="42"/>
      <c r="H67" s="39"/>
      <c r="I67" s="39"/>
      <c r="J67" s="39"/>
      <c r="K67" s="39"/>
      <c r="L67" s="39"/>
      <c r="M67" s="39"/>
      <c r="N67" s="39"/>
      <c r="Q67" s="49">
        <f>SUM(E67:K67)</f>
        <v>2975000</v>
      </c>
    </row>
    <row r="68" spans="1:17" s="73" customFormat="1" ht="15.6" hidden="1" customHeight="1" x14ac:dyDescent="0.25">
      <c r="A68" s="30">
        <v>421</v>
      </c>
      <c r="B68" s="31" t="s">
        <v>100</v>
      </c>
      <c r="C68" s="31"/>
      <c r="D68" s="31"/>
      <c r="E68" s="50">
        <v>2000000</v>
      </c>
      <c r="F68" s="50"/>
      <c r="G68" s="50"/>
      <c r="H68" s="52"/>
      <c r="I68" s="52"/>
      <c r="J68" s="52"/>
      <c r="K68" s="52"/>
      <c r="L68" s="52"/>
      <c r="M68" s="52"/>
      <c r="N68" s="52"/>
    </row>
    <row r="69" spans="1:17" s="73" customFormat="1" ht="15.6" hidden="1" customHeight="1" x14ac:dyDescent="0.25">
      <c r="A69" s="33">
        <v>422</v>
      </c>
      <c r="B69" s="34" t="s">
        <v>101</v>
      </c>
      <c r="C69" s="34"/>
      <c r="D69" s="34"/>
      <c r="E69" s="53">
        <v>975000</v>
      </c>
      <c r="F69" s="53"/>
      <c r="G69" s="53"/>
      <c r="H69" s="52"/>
      <c r="I69" s="52"/>
      <c r="J69" s="52"/>
      <c r="K69" s="52"/>
      <c r="L69" s="52"/>
      <c r="M69" s="52"/>
      <c r="N69" s="52"/>
    </row>
    <row r="70" spans="1:17" s="44" customFormat="1" ht="15.6" hidden="1" customHeight="1" x14ac:dyDescent="0.25">
      <c r="A70" s="415" t="s">
        <v>102</v>
      </c>
      <c r="B70" s="416"/>
      <c r="C70" s="62"/>
      <c r="D70" s="62"/>
      <c r="E70" s="37">
        <f>SUM(E63,E65,E67)</f>
        <v>4243113</v>
      </c>
      <c r="F70" s="37"/>
      <c r="G70" s="37"/>
      <c r="H70" s="39"/>
      <c r="I70" s="39"/>
      <c r="J70" s="39"/>
      <c r="K70" s="39"/>
      <c r="L70" s="39"/>
      <c r="M70" s="39"/>
      <c r="N70" s="39"/>
      <c r="O70" s="74" t="e">
        <f>SUM(#REF!,O63,#REF!,O65,O67)</f>
        <v>#REF!</v>
      </c>
      <c r="P70" s="37" t="e">
        <f>SUM(#REF!,P63,#REF!,P65,P67)</f>
        <v>#REF!</v>
      </c>
      <c r="Q70" s="37" t="e">
        <f>SUM(#REF!,Q63,#REF!,Q65,Q67)</f>
        <v>#REF!</v>
      </c>
    </row>
    <row r="71" spans="1:17" s="44" customFormat="1" ht="15.6" hidden="1" customHeight="1" x14ac:dyDescent="0.25">
      <c r="A71" s="38"/>
      <c r="B71" s="38"/>
      <c r="C71" s="38"/>
      <c r="D71" s="38"/>
      <c r="E71" s="39"/>
      <c r="F71" s="39"/>
      <c r="G71" s="39"/>
      <c r="H71" s="39"/>
      <c r="I71" s="39"/>
      <c r="J71" s="39"/>
      <c r="K71" s="39"/>
      <c r="L71" s="39"/>
      <c r="M71" s="39"/>
      <c r="N71" s="39"/>
      <c r="Q71" s="49"/>
    </row>
    <row r="72" spans="1:17" s="44" customFormat="1" ht="15.6" hidden="1" customHeight="1" x14ac:dyDescent="0.25">
      <c r="A72" s="69" t="s">
        <v>103</v>
      </c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Q72" s="49"/>
    </row>
    <row r="73" spans="1:17" s="46" customFormat="1" ht="32.25" hidden="1" customHeight="1" x14ac:dyDescent="0.2">
      <c r="A73" s="402" t="s">
        <v>97</v>
      </c>
      <c r="B73" s="404" t="s">
        <v>63</v>
      </c>
      <c r="C73" s="24"/>
      <c r="D73" s="24"/>
      <c r="E73" s="398" t="s">
        <v>1</v>
      </c>
      <c r="F73" s="398"/>
      <c r="G73" s="398"/>
      <c r="H73" s="413"/>
      <c r="I73" s="414"/>
      <c r="J73" s="414"/>
      <c r="K73" s="414"/>
      <c r="L73" s="414"/>
      <c r="M73" s="410"/>
      <c r="N73" s="410"/>
      <c r="O73" s="45" t="s">
        <v>78</v>
      </c>
      <c r="P73" s="45" t="s">
        <v>79</v>
      </c>
    </row>
    <row r="74" spans="1:17" s="46" customFormat="1" ht="15" hidden="1" customHeight="1" x14ac:dyDescent="0.2">
      <c r="A74" s="403"/>
      <c r="B74" s="405"/>
      <c r="C74" s="25"/>
      <c r="D74" s="25"/>
      <c r="E74" s="399"/>
      <c r="F74" s="399"/>
      <c r="G74" s="399"/>
      <c r="H74" s="413"/>
      <c r="I74" s="414"/>
      <c r="J74" s="414"/>
      <c r="K74" s="414"/>
      <c r="L74" s="414"/>
      <c r="M74" s="410"/>
      <c r="N74" s="410"/>
      <c r="O74" s="47"/>
      <c r="P74" s="47"/>
    </row>
    <row r="75" spans="1:17" s="49" customFormat="1" ht="14.25" hidden="1" customHeight="1" x14ac:dyDescent="0.25">
      <c r="A75" s="75">
        <v>31</v>
      </c>
      <c r="B75" s="27" t="s">
        <v>15</v>
      </c>
      <c r="C75" s="27"/>
      <c r="D75" s="27"/>
      <c r="E75" s="29">
        <f>SUM(E76:E77)</f>
        <v>1086000</v>
      </c>
      <c r="F75" s="29"/>
      <c r="G75" s="29"/>
      <c r="H75" s="39"/>
      <c r="I75" s="39"/>
      <c r="J75" s="39"/>
      <c r="K75" s="39"/>
      <c r="L75" s="39"/>
      <c r="M75" s="39"/>
      <c r="N75" s="39"/>
      <c r="O75" s="76">
        <f>SUM(O76:O77)</f>
        <v>0</v>
      </c>
      <c r="P75" s="77">
        <f>SUM(P76:P77)</f>
        <v>0</v>
      </c>
      <c r="Q75" s="49">
        <f>SUM(E75:K75)</f>
        <v>1086000</v>
      </c>
    </row>
    <row r="76" spans="1:17" ht="14.25" hidden="1" customHeight="1" x14ac:dyDescent="0.25">
      <c r="A76" s="71">
        <v>311</v>
      </c>
      <c r="B76" s="31" t="s">
        <v>104</v>
      </c>
      <c r="C76" s="31"/>
      <c r="D76" s="31"/>
      <c r="E76" s="51">
        <v>1000000</v>
      </c>
      <c r="F76" s="51"/>
      <c r="G76" s="51"/>
      <c r="H76" s="52"/>
      <c r="I76" s="39"/>
      <c r="J76" s="52"/>
      <c r="K76" s="52"/>
      <c r="L76" s="52"/>
      <c r="M76" s="52"/>
      <c r="N76" s="52"/>
      <c r="O76" s="19">
        <v>0</v>
      </c>
      <c r="P76" s="19">
        <v>0</v>
      </c>
      <c r="Q76" s="49"/>
    </row>
    <row r="77" spans="1:17" ht="18.75" hidden="1" customHeight="1" x14ac:dyDescent="0.25">
      <c r="A77" s="30">
        <v>313</v>
      </c>
      <c r="B77" s="31" t="s">
        <v>105</v>
      </c>
      <c r="C77" s="31"/>
      <c r="D77" s="31"/>
      <c r="E77" s="51">
        <v>86000</v>
      </c>
      <c r="F77" s="51"/>
      <c r="G77" s="51"/>
      <c r="H77" s="52"/>
      <c r="I77" s="39"/>
      <c r="J77" s="52"/>
      <c r="K77" s="52"/>
      <c r="L77" s="52"/>
      <c r="M77" s="52"/>
      <c r="N77" s="52"/>
      <c r="O77" s="19">
        <v>0</v>
      </c>
      <c r="P77" s="19">
        <v>0</v>
      </c>
      <c r="Q77" s="49"/>
    </row>
    <row r="78" spans="1:17" s="44" customFormat="1" ht="15.75" hidden="1" customHeight="1" x14ac:dyDescent="0.25">
      <c r="A78" s="40">
        <v>38</v>
      </c>
      <c r="B78" s="79" t="s">
        <v>106</v>
      </c>
      <c r="C78" s="79"/>
      <c r="D78" s="79"/>
      <c r="E78" s="43">
        <f>SUM(E79)</f>
        <v>14000</v>
      </c>
      <c r="F78" s="43"/>
      <c r="G78" s="43"/>
      <c r="H78" s="39"/>
      <c r="I78" s="39"/>
      <c r="J78" s="39"/>
      <c r="K78" s="39"/>
      <c r="L78" s="39"/>
      <c r="M78" s="39"/>
      <c r="N78" s="39"/>
      <c r="O78" s="44">
        <v>0</v>
      </c>
      <c r="P78" s="44">
        <v>0</v>
      </c>
      <c r="Q78" s="44">
        <f>SUM(E78:K78)</f>
        <v>14000</v>
      </c>
    </row>
    <row r="79" spans="1:17" ht="12.75" hidden="1" customHeight="1" x14ac:dyDescent="0.25">
      <c r="A79" s="30">
        <v>381</v>
      </c>
      <c r="B79" s="31" t="s">
        <v>107</v>
      </c>
      <c r="C79" s="31"/>
      <c r="D79" s="31"/>
      <c r="E79" s="80">
        <v>14000</v>
      </c>
      <c r="F79" s="80"/>
      <c r="G79" s="80"/>
      <c r="H79" s="52"/>
      <c r="I79" s="39"/>
      <c r="J79" s="52"/>
      <c r="K79" s="52"/>
      <c r="L79" s="52"/>
      <c r="M79" s="52"/>
      <c r="N79" s="52"/>
      <c r="O79" s="19">
        <v>0</v>
      </c>
      <c r="P79" s="19">
        <v>0</v>
      </c>
      <c r="Q79" s="49"/>
    </row>
    <row r="80" spans="1:17" ht="37.5" hidden="1" customHeight="1" x14ac:dyDescent="0.25">
      <c r="A80" s="40">
        <v>42</v>
      </c>
      <c r="B80" s="41" t="s">
        <v>21</v>
      </c>
      <c r="C80" s="41"/>
      <c r="D80" s="41"/>
      <c r="E80" s="43">
        <f>SUM(E81:E83)</f>
        <v>1500000</v>
      </c>
      <c r="F80" s="43"/>
      <c r="G80" s="43"/>
      <c r="H80" s="39"/>
      <c r="I80" s="39"/>
      <c r="J80" s="39"/>
      <c r="K80" s="39"/>
      <c r="L80" s="39"/>
      <c r="M80" s="39"/>
      <c r="N80" s="39"/>
      <c r="Q80" s="49">
        <f>SUM(E80:K80)</f>
        <v>1500000</v>
      </c>
    </row>
    <row r="81" spans="1:17" ht="15.6" hidden="1" customHeight="1" x14ac:dyDescent="0.25">
      <c r="A81" s="30">
        <v>422</v>
      </c>
      <c r="B81" s="31" t="s">
        <v>101</v>
      </c>
      <c r="C81" s="31"/>
      <c r="D81" s="31"/>
      <c r="E81" s="51">
        <v>1296000</v>
      </c>
      <c r="F81" s="51"/>
      <c r="G81" s="51"/>
      <c r="H81" s="52"/>
      <c r="I81" s="39"/>
      <c r="J81" s="52"/>
      <c r="K81" s="52"/>
      <c r="L81" s="52"/>
      <c r="M81" s="52"/>
      <c r="N81" s="52"/>
      <c r="Q81" s="49"/>
    </row>
    <row r="82" spans="1:17" ht="13.5" hidden="1" customHeight="1" x14ac:dyDescent="0.25">
      <c r="A82" s="30">
        <v>424</v>
      </c>
      <c r="B82" s="31" t="s">
        <v>108</v>
      </c>
      <c r="C82" s="31"/>
      <c r="D82" s="31"/>
      <c r="E82" s="51">
        <v>4000</v>
      </c>
      <c r="F82" s="51"/>
      <c r="G82" s="51"/>
      <c r="H82" s="52"/>
      <c r="I82" s="39"/>
      <c r="J82" s="52"/>
      <c r="K82" s="52"/>
      <c r="L82" s="52"/>
      <c r="M82" s="52"/>
      <c r="N82" s="52"/>
      <c r="Q82" s="49"/>
    </row>
    <row r="83" spans="1:17" ht="15.6" hidden="1" customHeight="1" x14ac:dyDescent="0.25">
      <c r="A83" s="33">
        <v>426</v>
      </c>
      <c r="B83" s="34" t="s">
        <v>109</v>
      </c>
      <c r="C83" s="34"/>
      <c r="D83" s="34"/>
      <c r="E83" s="54">
        <v>200000</v>
      </c>
      <c r="F83" s="54"/>
      <c r="G83" s="54"/>
      <c r="H83" s="52"/>
      <c r="I83" s="39"/>
      <c r="J83" s="52"/>
      <c r="K83" s="52"/>
      <c r="L83" s="52"/>
      <c r="M83" s="52"/>
      <c r="N83" s="52"/>
      <c r="Q83" s="49"/>
    </row>
    <row r="84" spans="1:17" s="44" customFormat="1" ht="15.6" hidden="1" customHeight="1" x14ac:dyDescent="0.25">
      <c r="A84" s="415" t="s">
        <v>102</v>
      </c>
      <c r="B84" s="416"/>
      <c r="C84" s="62"/>
      <c r="D84" s="62"/>
      <c r="E84" s="37">
        <f>SUM(E75,E78,E80)</f>
        <v>2600000</v>
      </c>
      <c r="F84" s="37"/>
      <c r="G84" s="37"/>
      <c r="H84" s="39"/>
      <c r="I84" s="39"/>
      <c r="J84" s="39"/>
      <c r="K84" s="39"/>
      <c r="L84" s="39"/>
      <c r="M84" s="39"/>
      <c r="N84" s="39"/>
      <c r="O84" s="74" t="e">
        <f>SUM(O75,O78,#REF!,#REF!,O80)</f>
        <v>#REF!</v>
      </c>
      <c r="P84" s="37" t="e">
        <f>SUM(P75,P78,#REF!,#REF!,P80)</f>
        <v>#REF!</v>
      </c>
      <c r="Q84" s="37" t="e">
        <f>SUM(Q75,Q78,#REF!,#REF!,Q80)</f>
        <v>#REF!</v>
      </c>
    </row>
    <row r="85" spans="1:17" s="44" customFormat="1" ht="15.6" hidden="1" customHeight="1" x14ac:dyDescent="0.25">
      <c r="A85" s="38"/>
      <c r="B85" s="38"/>
      <c r="C85" s="38"/>
      <c r="D85" s="38"/>
      <c r="E85" s="39"/>
      <c r="F85" s="39"/>
      <c r="G85" s="39"/>
      <c r="H85" s="39"/>
      <c r="I85" s="39"/>
      <c r="J85" s="39"/>
      <c r="K85" s="39"/>
      <c r="L85" s="39"/>
      <c r="M85" s="39"/>
      <c r="N85" s="39"/>
      <c r="Q85" s="49"/>
    </row>
    <row r="86" spans="1:17" s="44" customFormat="1" ht="15.6" hidden="1" customHeight="1" x14ac:dyDescent="0.25">
      <c r="A86" s="44" t="s">
        <v>72</v>
      </c>
      <c r="B86" s="38"/>
      <c r="C86" s="38"/>
      <c r="D86" s="38"/>
      <c r="E86" s="39"/>
      <c r="F86" s="39"/>
      <c r="G86" s="39"/>
      <c r="H86" s="39"/>
      <c r="I86" s="39"/>
      <c r="J86" s="39"/>
      <c r="K86" s="39"/>
      <c r="L86" s="39"/>
      <c r="M86" s="39"/>
      <c r="N86" s="39"/>
      <c r="Q86" s="49"/>
    </row>
    <row r="87" spans="1:17" s="46" customFormat="1" ht="32.25" hidden="1" customHeight="1" x14ac:dyDescent="0.2">
      <c r="A87" s="402" t="s">
        <v>97</v>
      </c>
      <c r="B87" s="404" t="s">
        <v>63</v>
      </c>
      <c r="C87" s="24"/>
      <c r="D87" s="24"/>
      <c r="E87" s="398" t="s">
        <v>1</v>
      </c>
      <c r="F87" s="398"/>
      <c r="G87" s="398"/>
      <c r="H87" s="413"/>
      <c r="I87" s="414"/>
      <c r="J87" s="414"/>
      <c r="K87" s="414"/>
      <c r="L87" s="414"/>
      <c r="M87" s="410"/>
      <c r="N87" s="410"/>
      <c r="O87" s="45" t="s">
        <v>78</v>
      </c>
      <c r="P87" s="45" t="s">
        <v>79</v>
      </c>
    </row>
    <row r="88" spans="1:17" s="46" customFormat="1" ht="15" hidden="1" customHeight="1" x14ac:dyDescent="0.2">
      <c r="A88" s="403"/>
      <c r="B88" s="405"/>
      <c r="C88" s="25"/>
      <c r="D88" s="25"/>
      <c r="E88" s="399"/>
      <c r="F88" s="399"/>
      <c r="G88" s="399"/>
      <c r="H88" s="413"/>
      <c r="I88" s="414"/>
      <c r="J88" s="414"/>
      <c r="K88" s="414"/>
      <c r="L88" s="414"/>
      <c r="M88" s="410"/>
      <c r="N88" s="410"/>
      <c r="O88" s="47"/>
      <c r="P88" s="47"/>
    </row>
    <row r="89" spans="1:17" s="49" customFormat="1" ht="14.25" hidden="1" customHeight="1" x14ac:dyDescent="0.25">
      <c r="A89" s="75">
        <v>31</v>
      </c>
      <c r="B89" s="27" t="s">
        <v>15</v>
      </c>
      <c r="C89" s="27"/>
      <c r="D89" s="27"/>
      <c r="E89" s="29">
        <f>SUM(E90:E92)</f>
        <v>93562200</v>
      </c>
      <c r="F89" s="29"/>
      <c r="G89" s="29"/>
      <c r="H89" s="39"/>
      <c r="I89" s="39"/>
      <c r="J89" s="39"/>
      <c r="K89" s="39"/>
      <c r="L89" s="39"/>
      <c r="M89" s="39"/>
      <c r="N89" s="39"/>
      <c r="O89" s="76">
        <f>SUM(O90:O92)</f>
        <v>0</v>
      </c>
      <c r="P89" s="77">
        <f>SUM(P90:P92)</f>
        <v>0</v>
      </c>
      <c r="Q89" s="49">
        <f>SUM(E89:K89)</f>
        <v>93562200</v>
      </c>
    </row>
    <row r="90" spans="1:17" ht="14.25" hidden="1" customHeight="1" x14ac:dyDescent="0.25">
      <c r="A90" s="71">
        <v>311</v>
      </c>
      <c r="B90" s="31" t="s">
        <v>104</v>
      </c>
      <c r="C90" s="31"/>
      <c r="D90" s="31"/>
      <c r="E90" s="51">
        <v>78040000</v>
      </c>
      <c r="F90" s="51"/>
      <c r="G90" s="51"/>
      <c r="H90" s="52"/>
      <c r="I90" s="52"/>
      <c r="J90" s="52"/>
      <c r="K90" s="52"/>
      <c r="L90" s="52"/>
      <c r="M90" s="52"/>
      <c r="N90" s="52"/>
      <c r="O90" s="19">
        <v>0</v>
      </c>
      <c r="P90" s="19">
        <v>0</v>
      </c>
      <c r="Q90" s="49"/>
    </row>
    <row r="91" spans="1:17" ht="14.25" hidden="1" customHeight="1" x14ac:dyDescent="0.25">
      <c r="A91" s="30">
        <v>312</v>
      </c>
      <c r="B91" s="31" t="s">
        <v>110</v>
      </c>
      <c r="C91" s="31"/>
      <c r="D91" s="31"/>
      <c r="E91" s="51">
        <v>2356200</v>
      </c>
      <c r="F91" s="51"/>
      <c r="G91" s="51"/>
      <c r="H91" s="52"/>
      <c r="I91" s="52"/>
      <c r="J91" s="52"/>
      <c r="K91" s="52"/>
      <c r="L91" s="52"/>
      <c r="M91" s="52"/>
      <c r="N91" s="52"/>
      <c r="O91" s="19">
        <v>0</v>
      </c>
      <c r="P91" s="19">
        <v>0</v>
      </c>
      <c r="Q91" s="49"/>
    </row>
    <row r="92" spans="1:17" ht="18.75" hidden="1" customHeight="1" x14ac:dyDescent="0.25">
      <c r="A92" s="30">
        <v>313</v>
      </c>
      <c r="B92" s="31" t="s">
        <v>105</v>
      </c>
      <c r="C92" s="31"/>
      <c r="D92" s="31"/>
      <c r="E92" s="51">
        <v>13166000</v>
      </c>
      <c r="F92" s="51"/>
      <c r="G92" s="51"/>
      <c r="H92" s="52"/>
      <c r="I92" s="52"/>
      <c r="J92" s="52"/>
      <c r="K92" s="52"/>
      <c r="L92" s="52"/>
      <c r="M92" s="52"/>
      <c r="N92" s="52"/>
      <c r="O92" s="19">
        <v>0</v>
      </c>
      <c r="P92" s="19">
        <v>0</v>
      </c>
      <c r="Q92" s="49"/>
    </row>
    <row r="93" spans="1:17" s="49" customFormat="1" ht="15.75" hidden="1" customHeight="1" x14ac:dyDescent="0.25">
      <c r="A93" s="40">
        <v>32</v>
      </c>
      <c r="B93" s="41" t="s">
        <v>16</v>
      </c>
      <c r="C93" s="41"/>
      <c r="D93" s="41"/>
      <c r="E93" s="43">
        <f>SUM(E94:E97)</f>
        <v>38911220</v>
      </c>
      <c r="F93" s="43"/>
      <c r="G93" s="43"/>
      <c r="H93" s="39"/>
      <c r="I93" s="39"/>
      <c r="J93" s="39"/>
      <c r="K93" s="39"/>
      <c r="L93" s="39"/>
      <c r="M93" s="39"/>
      <c r="N93" s="39"/>
      <c r="O93" s="49">
        <v>0</v>
      </c>
      <c r="P93" s="49">
        <v>0</v>
      </c>
      <c r="Q93" s="49">
        <f>SUM(E93:K93)</f>
        <v>38911220</v>
      </c>
    </row>
    <row r="94" spans="1:17" ht="21" hidden="1" customHeight="1" x14ac:dyDescent="0.25">
      <c r="A94" s="30">
        <v>321</v>
      </c>
      <c r="B94" s="31" t="s">
        <v>111</v>
      </c>
      <c r="C94" s="31"/>
      <c r="D94" s="31"/>
      <c r="E94" s="32">
        <v>2634538</v>
      </c>
      <c r="F94" s="32"/>
      <c r="G94" s="32"/>
      <c r="H94" s="52"/>
      <c r="I94" s="52"/>
      <c r="J94" s="52"/>
      <c r="K94" s="52"/>
      <c r="L94" s="52"/>
      <c r="M94" s="52"/>
      <c r="N94" s="52"/>
      <c r="O94" s="19">
        <v>0</v>
      </c>
      <c r="P94" s="19">
        <v>0</v>
      </c>
      <c r="Q94" s="49"/>
    </row>
    <row r="95" spans="1:17" ht="14.25" hidden="1" customHeight="1" x14ac:dyDescent="0.25">
      <c r="A95" s="30">
        <v>322</v>
      </c>
      <c r="B95" s="31" t="s">
        <v>112</v>
      </c>
      <c r="C95" s="31"/>
      <c r="D95" s="31"/>
      <c r="E95" s="32">
        <f>32727000-1316965</f>
        <v>31410035</v>
      </c>
      <c r="F95" s="32"/>
      <c r="G95" s="32"/>
      <c r="H95" s="52"/>
      <c r="I95" s="52"/>
      <c r="J95" s="52"/>
      <c r="K95" s="52"/>
      <c r="L95" s="52"/>
      <c r="M95" s="52"/>
      <c r="N95" s="52"/>
      <c r="O95" s="19">
        <v>0</v>
      </c>
      <c r="P95" s="19">
        <v>0</v>
      </c>
      <c r="Q95" s="49"/>
    </row>
    <row r="96" spans="1:17" ht="18" hidden="1" customHeight="1" x14ac:dyDescent="0.25">
      <c r="A96" s="30">
        <v>323</v>
      </c>
      <c r="B96" s="31" t="s">
        <v>98</v>
      </c>
      <c r="C96" s="31"/>
      <c r="D96" s="31"/>
      <c r="E96" s="32">
        <f>5336877-871855</f>
        <v>4465022</v>
      </c>
      <c r="F96" s="32"/>
      <c r="G96" s="32"/>
      <c r="H96" s="52"/>
      <c r="I96" s="52"/>
      <c r="J96" s="52"/>
      <c r="K96" s="52"/>
      <c r="L96" s="52"/>
      <c r="M96" s="52"/>
      <c r="N96" s="52"/>
      <c r="Q96" s="49"/>
    </row>
    <row r="97" spans="1:17" ht="15.6" hidden="1" customHeight="1" x14ac:dyDescent="0.25">
      <c r="A97" s="30">
        <v>329</v>
      </c>
      <c r="B97" s="31" t="s">
        <v>113</v>
      </c>
      <c r="C97" s="31"/>
      <c r="D97" s="31"/>
      <c r="E97" s="32">
        <v>401625</v>
      </c>
      <c r="F97" s="32"/>
      <c r="G97" s="32"/>
      <c r="H97" s="52"/>
      <c r="I97" s="52"/>
      <c r="J97" s="52"/>
      <c r="K97" s="52"/>
      <c r="L97" s="52"/>
      <c r="M97" s="52"/>
      <c r="N97" s="52"/>
      <c r="Q97" s="49"/>
    </row>
    <row r="98" spans="1:17" s="49" customFormat="1" ht="15.6" hidden="1" customHeight="1" x14ac:dyDescent="0.25">
      <c r="A98" s="40">
        <v>34</v>
      </c>
      <c r="B98" s="41" t="s">
        <v>19</v>
      </c>
      <c r="C98" s="41"/>
      <c r="D98" s="41"/>
      <c r="E98" s="43">
        <f>SUM(E99:E100)</f>
        <v>500000</v>
      </c>
      <c r="F98" s="43"/>
      <c r="G98" s="43"/>
      <c r="H98" s="39"/>
      <c r="I98" s="39"/>
      <c r="J98" s="39"/>
      <c r="K98" s="39"/>
      <c r="L98" s="39"/>
      <c r="M98" s="39"/>
      <c r="N98" s="39"/>
      <c r="Q98" s="49">
        <f>SUM(E98:K98)</f>
        <v>500000</v>
      </c>
    </row>
    <row r="99" spans="1:17" ht="15.6" hidden="1" customHeight="1" x14ac:dyDescent="0.25">
      <c r="A99" s="30">
        <v>342</v>
      </c>
      <c r="B99" s="31" t="s">
        <v>114</v>
      </c>
      <c r="C99" s="31"/>
      <c r="D99" s="31"/>
      <c r="E99" s="51">
        <v>100000</v>
      </c>
      <c r="F99" s="51"/>
      <c r="G99" s="51"/>
      <c r="H99" s="52"/>
      <c r="I99" s="52"/>
      <c r="J99" s="52"/>
      <c r="K99" s="52"/>
      <c r="L99" s="52"/>
      <c r="M99" s="52"/>
      <c r="N99" s="52"/>
    </row>
    <row r="100" spans="1:17" ht="15.6" hidden="1" customHeight="1" x14ac:dyDescent="0.25">
      <c r="A100" s="30">
        <v>343</v>
      </c>
      <c r="B100" s="31" t="s">
        <v>115</v>
      </c>
      <c r="C100" s="31"/>
      <c r="D100" s="31"/>
      <c r="E100" s="32">
        <v>400000</v>
      </c>
      <c r="F100" s="32"/>
      <c r="G100" s="32"/>
      <c r="H100" s="52"/>
      <c r="I100" s="52"/>
      <c r="J100" s="52"/>
      <c r="K100" s="52"/>
      <c r="L100" s="52"/>
      <c r="M100" s="52"/>
      <c r="N100" s="52"/>
      <c r="Q100" s="49"/>
    </row>
    <row r="101" spans="1:17" s="49" customFormat="1" ht="31.15" hidden="1" customHeight="1" x14ac:dyDescent="0.25">
      <c r="A101" s="40">
        <v>37</v>
      </c>
      <c r="B101" s="41" t="s">
        <v>116</v>
      </c>
      <c r="C101" s="41"/>
      <c r="D101" s="41"/>
      <c r="E101" s="43">
        <f>SUM(E102)</f>
        <v>120000</v>
      </c>
      <c r="F101" s="43"/>
      <c r="G101" s="43"/>
      <c r="H101" s="39"/>
      <c r="I101" s="39"/>
      <c r="J101" s="39"/>
      <c r="K101" s="39"/>
      <c r="L101" s="39"/>
      <c r="M101" s="39"/>
      <c r="N101" s="39"/>
    </row>
    <row r="102" spans="1:17" ht="31.15" hidden="1" customHeight="1" x14ac:dyDescent="0.25">
      <c r="A102" s="33">
        <v>372</v>
      </c>
      <c r="B102" s="34" t="s">
        <v>117</v>
      </c>
      <c r="C102" s="34"/>
      <c r="D102" s="34"/>
      <c r="E102" s="35">
        <v>120000</v>
      </c>
      <c r="F102" s="35"/>
      <c r="G102" s="35"/>
      <c r="H102" s="52"/>
      <c r="I102" s="52"/>
      <c r="J102" s="52"/>
      <c r="K102" s="52"/>
      <c r="L102" s="52"/>
      <c r="M102" s="52"/>
      <c r="N102" s="52"/>
      <c r="Q102" s="49"/>
    </row>
    <row r="103" spans="1:17" s="44" customFormat="1" ht="15.75" hidden="1" customHeight="1" x14ac:dyDescent="0.25">
      <c r="A103" s="415" t="s">
        <v>102</v>
      </c>
      <c r="B103" s="416"/>
      <c r="C103" s="62"/>
      <c r="D103" s="62"/>
      <c r="E103" s="37">
        <f>SUM(E89,E93,E98,E101)</f>
        <v>133093420</v>
      </c>
      <c r="F103" s="37"/>
      <c r="G103" s="37"/>
      <c r="H103" s="39"/>
      <c r="I103" s="39"/>
      <c r="J103" s="39"/>
      <c r="K103" s="39"/>
      <c r="L103" s="39"/>
      <c r="M103" s="39"/>
      <c r="N103" s="39"/>
      <c r="O103" s="74" t="e">
        <f>SUM(O89,O93,O98,#REF!,#REF!)</f>
        <v>#REF!</v>
      </c>
      <c r="P103" s="37" t="e">
        <f>SUM(P89,P93,P98,#REF!,#REF!)</f>
        <v>#REF!</v>
      </c>
      <c r="Q103" s="37" t="e">
        <f>SUM(Q89,Q93,Q98,#REF!,#REF!)</f>
        <v>#REF!</v>
      </c>
    </row>
    <row r="104" spans="1:17" s="44" customFormat="1" ht="15.6" hidden="1" customHeight="1" x14ac:dyDescent="0.25">
      <c r="A104" s="38"/>
      <c r="B104" s="38"/>
      <c r="C104" s="38"/>
      <c r="D104" s="38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Q104" s="49"/>
    </row>
    <row r="105" spans="1:17" s="44" customFormat="1" ht="15.6" hidden="1" customHeight="1" x14ac:dyDescent="0.25">
      <c r="A105" s="44" t="s">
        <v>118</v>
      </c>
      <c r="B105" s="38"/>
      <c r="C105" s="38"/>
      <c r="D105" s="38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Q105" s="49"/>
    </row>
    <row r="106" spans="1:17" s="46" customFormat="1" ht="32.25" hidden="1" customHeight="1" x14ac:dyDescent="0.2">
      <c r="A106" s="402" t="s">
        <v>97</v>
      </c>
      <c r="B106" s="404" t="s">
        <v>63</v>
      </c>
      <c r="C106" s="24"/>
      <c r="D106" s="24"/>
      <c r="E106" s="398" t="s">
        <v>1</v>
      </c>
      <c r="F106" s="398"/>
      <c r="G106" s="398"/>
      <c r="H106" s="413"/>
      <c r="I106" s="414"/>
      <c r="J106" s="414"/>
      <c r="K106" s="414"/>
      <c r="L106" s="414"/>
      <c r="M106" s="410"/>
      <c r="N106" s="410"/>
      <c r="O106" s="45" t="s">
        <v>78</v>
      </c>
      <c r="P106" s="45" t="s">
        <v>79</v>
      </c>
    </row>
    <row r="107" spans="1:17" s="46" customFormat="1" ht="15" hidden="1" customHeight="1" x14ac:dyDescent="0.2">
      <c r="A107" s="403"/>
      <c r="B107" s="405"/>
      <c r="C107" s="25"/>
      <c r="D107" s="25"/>
      <c r="E107" s="399"/>
      <c r="F107" s="399"/>
      <c r="G107" s="399"/>
      <c r="H107" s="413"/>
      <c r="I107" s="414"/>
      <c r="J107" s="414"/>
      <c r="K107" s="414"/>
      <c r="L107" s="414"/>
      <c r="M107" s="410"/>
      <c r="N107" s="410"/>
      <c r="O107" s="47"/>
      <c r="P107" s="47"/>
    </row>
    <row r="108" spans="1:17" s="49" customFormat="1" ht="15.75" hidden="1" customHeight="1" x14ac:dyDescent="0.25">
      <c r="A108" s="26">
        <v>32</v>
      </c>
      <c r="B108" s="27" t="s">
        <v>16</v>
      </c>
      <c r="C108" s="27"/>
      <c r="D108" s="27"/>
      <c r="E108" s="29">
        <f>SUM(E109:E110)</f>
        <v>650000</v>
      </c>
      <c r="F108" s="29"/>
      <c r="G108" s="29"/>
      <c r="H108" s="39"/>
      <c r="I108" s="39"/>
      <c r="J108" s="39"/>
      <c r="K108" s="39"/>
      <c r="L108" s="39"/>
      <c r="M108" s="39"/>
      <c r="N108" s="39"/>
      <c r="O108" s="49">
        <v>0</v>
      </c>
      <c r="P108" s="49">
        <v>0</v>
      </c>
      <c r="Q108" s="49">
        <f>SUM(E108:K108)</f>
        <v>650000</v>
      </c>
    </row>
    <row r="109" spans="1:17" ht="14.25" hidden="1" customHeight="1" x14ac:dyDescent="0.25">
      <c r="A109" s="30">
        <v>321</v>
      </c>
      <c r="B109" s="31" t="s">
        <v>111</v>
      </c>
      <c r="C109" s="31"/>
      <c r="D109" s="31"/>
      <c r="E109" s="80">
        <v>50000</v>
      </c>
      <c r="F109" s="80"/>
      <c r="G109" s="80"/>
      <c r="H109" s="52"/>
      <c r="I109" s="52"/>
      <c r="J109" s="52"/>
      <c r="K109" s="52"/>
      <c r="L109" s="52"/>
      <c r="M109" s="52"/>
      <c r="N109" s="52"/>
      <c r="O109" s="19">
        <v>0</v>
      </c>
      <c r="P109" s="19">
        <v>0</v>
      </c>
      <c r="Q109" s="49"/>
    </row>
    <row r="110" spans="1:17" ht="14.25" hidden="1" customHeight="1" x14ac:dyDescent="0.25">
      <c r="A110" s="30">
        <v>322</v>
      </c>
      <c r="B110" s="31" t="s">
        <v>112</v>
      </c>
      <c r="C110" s="31"/>
      <c r="D110" s="31"/>
      <c r="E110" s="80">
        <v>600000</v>
      </c>
      <c r="F110" s="80"/>
      <c r="G110" s="80"/>
      <c r="H110" s="52"/>
      <c r="I110" s="52"/>
      <c r="J110" s="52"/>
      <c r="K110" s="52"/>
      <c r="L110" s="52"/>
      <c r="M110" s="52"/>
      <c r="N110" s="52"/>
      <c r="O110" s="19">
        <v>0</v>
      </c>
      <c r="P110" s="19">
        <v>0</v>
      </c>
      <c r="Q110" s="49"/>
    </row>
    <row r="111" spans="1:17" ht="15" hidden="1" customHeight="1" x14ac:dyDescent="0.25">
      <c r="A111" s="40">
        <v>42</v>
      </c>
      <c r="B111" s="41" t="s">
        <v>21</v>
      </c>
      <c r="C111" s="41"/>
      <c r="D111" s="41"/>
      <c r="E111" s="43">
        <f>SUM(E112:E113)</f>
        <v>350000</v>
      </c>
      <c r="F111" s="43"/>
      <c r="G111" s="43"/>
      <c r="H111" s="39"/>
      <c r="I111" s="39"/>
      <c r="J111" s="39"/>
      <c r="K111" s="39"/>
      <c r="L111" s="39"/>
      <c r="M111" s="39"/>
      <c r="N111" s="39"/>
      <c r="Q111" s="49">
        <f>SUM(E111:K111)</f>
        <v>350000</v>
      </c>
    </row>
    <row r="112" spans="1:17" ht="15.6" hidden="1" customHeight="1" x14ac:dyDescent="0.25">
      <c r="A112" s="30">
        <v>422</v>
      </c>
      <c r="B112" s="31" t="s">
        <v>101</v>
      </c>
      <c r="C112" s="31"/>
      <c r="D112" s="31"/>
      <c r="E112" s="51">
        <v>350000</v>
      </c>
      <c r="F112" s="51"/>
      <c r="G112" s="51"/>
      <c r="H112" s="52"/>
      <c r="I112" s="52"/>
      <c r="J112" s="52"/>
      <c r="K112" s="52"/>
      <c r="L112" s="52"/>
      <c r="M112" s="52"/>
      <c r="N112" s="52"/>
      <c r="Q112" s="49"/>
    </row>
    <row r="113" spans="1:17" ht="31.15" hidden="1" customHeight="1" x14ac:dyDescent="0.25">
      <c r="A113" s="33">
        <v>424</v>
      </c>
      <c r="B113" s="34" t="s">
        <v>108</v>
      </c>
      <c r="C113" s="34"/>
      <c r="D113" s="34"/>
      <c r="E113" s="54"/>
      <c r="F113" s="54"/>
      <c r="G113" s="54"/>
      <c r="H113" s="52"/>
      <c r="I113" s="52"/>
      <c r="J113" s="52"/>
      <c r="K113" s="52"/>
      <c r="L113" s="52"/>
      <c r="M113" s="52"/>
      <c r="N113" s="52"/>
    </row>
    <row r="114" spans="1:17" s="44" customFormat="1" ht="15.6" hidden="1" customHeight="1" x14ac:dyDescent="0.25">
      <c r="A114" s="415" t="s">
        <v>102</v>
      </c>
      <c r="B114" s="416"/>
      <c r="C114" s="62"/>
      <c r="D114" s="62"/>
      <c r="E114" s="37">
        <f>SUM(E108,E111)</f>
        <v>1000000</v>
      </c>
      <c r="F114" s="37"/>
      <c r="G114" s="37"/>
      <c r="H114" s="39"/>
      <c r="I114" s="39"/>
      <c r="J114" s="39"/>
      <c r="K114" s="39"/>
      <c r="L114" s="39"/>
      <c r="M114" s="39"/>
      <c r="N114" s="39"/>
      <c r="O114" s="74" t="e">
        <f>SUM(#REF!,O108,#REF!,#REF!,O111)</f>
        <v>#REF!</v>
      </c>
      <c r="P114" s="37" t="e">
        <f>SUM(#REF!,P108,#REF!,#REF!,P111)</f>
        <v>#REF!</v>
      </c>
      <c r="Q114" s="37" t="e">
        <f>SUM(#REF!,Q108,#REF!,#REF!,Q111)</f>
        <v>#REF!</v>
      </c>
    </row>
    <row r="115" spans="1:17" ht="27.75" hidden="1" customHeight="1" x14ac:dyDescent="0.25">
      <c r="A115" s="81">
        <v>3212</v>
      </c>
      <c r="B115" s="82" t="s">
        <v>119</v>
      </c>
      <c r="C115" s="82"/>
      <c r="D115" s="82"/>
      <c r="E115" s="78"/>
      <c r="F115" s="78"/>
      <c r="G115" s="78"/>
      <c r="H115" s="83"/>
      <c r="I115" s="83"/>
      <c r="J115" s="83"/>
      <c r="K115" s="83"/>
      <c r="L115" s="83"/>
      <c r="M115" s="83"/>
      <c r="N115" s="84"/>
      <c r="O115" s="19">
        <v>0</v>
      </c>
      <c r="P115" s="19">
        <v>0</v>
      </c>
    </row>
    <row r="116" spans="1:17" ht="14.25" hidden="1" customHeight="1" x14ac:dyDescent="0.25">
      <c r="A116" s="81">
        <v>3213</v>
      </c>
      <c r="B116" s="82" t="s">
        <v>120</v>
      </c>
      <c r="C116" s="82"/>
      <c r="D116" s="82"/>
      <c r="E116" s="78"/>
      <c r="F116" s="78"/>
      <c r="G116" s="78"/>
      <c r="H116" s="78"/>
      <c r="I116" s="78"/>
      <c r="J116" s="78"/>
      <c r="K116" s="78"/>
      <c r="L116" s="78"/>
      <c r="M116" s="78"/>
      <c r="N116" s="85"/>
      <c r="O116" s="19">
        <v>0</v>
      </c>
      <c r="P116" s="19">
        <v>0</v>
      </c>
    </row>
    <row r="117" spans="1:17" ht="14.25" hidden="1" customHeight="1" x14ac:dyDescent="0.25">
      <c r="A117" s="40">
        <v>322</v>
      </c>
      <c r="B117" s="41" t="s">
        <v>112</v>
      </c>
      <c r="C117" s="41"/>
      <c r="D117" s="41"/>
      <c r="E117" s="42">
        <f t="shared" ref="E117:N117" si="0">SUM(E118)</f>
        <v>0</v>
      </c>
      <c r="F117" s="42"/>
      <c r="G117" s="42"/>
      <c r="H117" s="42">
        <f>SUM(H118)</f>
        <v>0</v>
      </c>
      <c r="I117" s="42">
        <f t="shared" si="0"/>
        <v>0</v>
      </c>
      <c r="J117" s="42">
        <f t="shared" si="0"/>
        <v>0</v>
      </c>
      <c r="K117" s="42">
        <f t="shared" si="0"/>
        <v>0</v>
      </c>
      <c r="L117" s="42">
        <f t="shared" si="0"/>
        <v>0</v>
      </c>
      <c r="M117" s="42">
        <f t="shared" si="0"/>
        <v>0</v>
      </c>
      <c r="N117" s="43">
        <f t="shared" si="0"/>
        <v>0</v>
      </c>
      <c r="O117" s="19">
        <v>0</v>
      </c>
      <c r="P117" s="19">
        <v>0</v>
      </c>
    </row>
    <row r="118" spans="1:17" ht="14.25" hidden="1" customHeight="1" x14ac:dyDescent="0.25">
      <c r="A118" s="86">
        <v>3225</v>
      </c>
      <c r="B118" s="87" t="s">
        <v>121</v>
      </c>
      <c r="C118" s="87"/>
      <c r="D118" s="87"/>
      <c r="E118" s="89"/>
      <c r="F118" s="89"/>
      <c r="G118" s="89"/>
      <c r="H118" s="88"/>
      <c r="I118" s="89"/>
      <c r="J118" s="89"/>
      <c r="K118" s="89"/>
      <c r="L118" s="89"/>
      <c r="M118" s="88"/>
      <c r="N118" s="90"/>
      <c r="O118" s="19">
        <v>0</v>
      </c>
      <c r="P118" s="19">
        <v>0</v>
      </c>
    </row>
    <row r="119" spans="1:17" s="44" customFormat="1" ht="15" hidden="1" customHeight="1" x14ac:dyDescent="0.25">
      <c r="A119" s="415" t="s">
        <v>102</v>
      </c>
      <c r="B119" s="416"/>
      <c r="C119" s="62"/>
      <c r="D119" s="62"/>
      <c r="E119" s="63">
        <f t="shared" ref="E119:N119" si="1">SUM(E113)</f>
        <v>0</v>
      </c>
      <c r="F119" s="63"/>
      <c r="G119" s="63"/>
      <c r="H119" s="63">
        <f>SUM(H113)</f>
        <v>0</v>
      </c>
      <c r="I119" s="63">
        <f t="shared" si="1"/>
        <v>0</v>
      </c>
      <c r="J119" s="63">
        <f t="shared" si="1"/>
        <v>0</v>
      </c>
      <c r="K119" s="63">
        <f t="shared" si="1"/>
        <v>0</v>
      </c>
      <c r="L119" s="63">
        <f>SUM(L113)</f>
        <v>0</v>
      </c>
      <c r="M119" s="63">
        <f t="shared" si="1"/>
        <v>0</v>
      </c>
      <c r="N119" s="63">
        <f t="shared" si="1"/>
        <v>0</v>
      </c>
    </row>
    <row r="120" spans="1:17" s="44" customFormat="1" ht="15.6" hidden="1" customHeight="1" x14ac:dyDescent="0.25">
      <c r="A120" s="91"/>
      <c r="B120" s="38"/>
      <c r="C120" s="38"/>
      <c r="D120" s="38"/>
      <c r="E120" s="69"/>
      <c r="F120" s="69"/>
      <c r="G120" s="69"/>
      <c r="H120" s="69"/>
      <c r="I120" s="69"/>
      <c r="J120" s="69"/>
      <c r="K120" s="69"/>
      <c r="L120" s="69"/>
      <c r="M120" s="69"/>
      <c r="N120" s="69"/>
    </row>
    <row r="121" spans="1:17" s="44" customFormat="1" ht="15.6" hidden="1" customHeight="1" x14ac:dyDescent="0.25">
      <c r="A121" s="419" t="s">
        <v>122</v>
      </c>
      <c r="B121" s="419"/>
      <c r="C121" s="419"/>
      <c r="D121" s="419"/>
      <c r="E121" s="66"/>
      <c r="F121" s="66"/>
      <c r="G121" s="66"/>
      <c r="H121" s="66"/>
      <c r="I121" s="69"/>
      <c r="J121" s="69"/>
      <c r="K121" s="69"/>
      <c r="L121" s="69"/>
      <c r="M121" s="69"/>
      <c r="N121" s="69"/>
    </row>
    <row r="122" spans="1:17" s="46" customFormat="1" ht="32.25" hidden="1" customHeight="1" x14ac:dyDescent="0.2">
      <c r="A122" s="402" t="s">
        <v>97</v>
      </c>
      <c r="B122" s="404" t="s">
        <v>63</v>
      </c>
      <c r="C122" s="24"/>
      <c r="D122" s="24"/>
      <c r="E122" s="420" t="s">
        <v>53</v>
      </c>
      <c r="F122" s="420"/>
      <c r="G122" s="420"/>
      <c r="H122" s="420" t="s">
        <v>55</v>
      </c>
      <c r="I122" s="420" t="s">
        <v>56</v>
      </c>
      <c r="J122" s="420" t="s">
        <v>24</v>
      </c>
      <c r="K122" s="420" t="s">
        <v>123</v>
      </c>
      <c r="L122" s="420">
        <v>922</v>
      </c>
      <c r="M122" s="398" t="s">
        <v>124</v>
      </c>
      <c r="N122" s="398" t="s">
        <v>125</v>
      </c>
      <c r="O122" s="45" t="s">
        <v>78</v>
      </c>
      <c r="P122" s="45" t="s">
        <v>79</v>
      </c>
    </row>
    <row r="123" spans="1:17" s="46" customFormat="1" ht="65.25" hidden="1" customHeight="1" x14ac:dyDescent="0.2">
      <c r="A123" s="403"/>
      <c r="B123" s="405"/>
      <c r="C123" s="25"/>
      <c r="D123" s="25"/>
      <c r="E123" s="421"/>
      <c r="F123" s="421"/>
      <c r="G123" s="421"/>
      <c r="H123" s="421"/>
      <c r="I123" s="421"/>
      <c r="J123" s="421"/>
      <c r="K123" s="421"/>
      <c r="L123" s="421"/>
      <c r="M123" s="399"/>
      <c r="N123" s="399"/>
      <c r="O123" s="47"/>
      <c r="P123" s="47"/>
    </row>
    <row r="124" spans="1:17" ht="14.25" hidden="1" customHeight="1" x14ac:dyDescent="0.25">
      <c r="A124" s="26">
        <v>32</v>
      </c>
      <c r="B124" s="27" t="s">
        <v>16</v>
      </c>
      <c r="C124" s="27"/>
      <c r="D124" s="27"/>
      <c r="E124" s="28">
        <f t="shared" ref="E124:J124" si="2">SUM(E125,E128)</f>
        <v>0</v>
      </c>
      <c r="F124" s="28"/>
      <c r="G124" s="28"/>
      <c r="H124" s="28">
        <f>SUM(H125,H128)</f>
        <v>0</v>
      </c>
      <c r="I124" s="28">
        <f t="shared" si="2"/>
        <v>0</v>
      </c>
      <c r="J124" s="28">
        <f t="shared" si="2"/>
        <v>0</v>
      </c>
      <c r="K124" s="28">
        <f>SUM(K125,K128)</f>
        <v>0</v>
      </c>
      <c r="L124" s="28">
        <f>SUM(L125,L128)</f>
        <v>0</v>
      </c>
      <c r="M124" s="28" t="e">
        <f>SUM(#REF!*1.1)</f>
        <v>#REF!</v>
      </c>
      <c r="N124" s="29" t="e">
        <f>SUM(M124*1.099)</f>
        <v>#REF!</v>
      </c>
      <c r="O124" s="19">
        <v>0</v>
      </c>
      <c r="P124" s="19">
        <v>0</v>
      </c>
    </row>
    <row r="125" spans="1:17" ht="14.25" hidden="1" customHeight="1" x14ac:dyDescent="0.25">
      <c r="A125" s="40">
        <v>321</v>
      </c>
      <c r="B125" s="41" t="s">
        <v>111</v>
      </c>
      <c r="C125" s="41"/>
      <c r="D125" s="41"/>
      <c r="E125" s="42">
        <f t="shared" ref="E125:N125" si="3">SUM(E126:E127)</f>
        <v>0</v>
      </c>
      <c r="F125" s="42"/>
      <c r="G125" s="42"/>
      <c r="H125" s="42">
        <f>SUM(H126:H127)</f>
        <v>0</v>
      </c>
      <c r="I125" s="42">
        <f t="shared" si="3"/>
        <v>0</v>
      </c>
      <c r="J125" s="42">
        <f t="shared" si="3"/>
        <v>0</v>
      </c>
      <c r="K125" s="42">
        <f>SUM(K126:K127)</f>
        <v>0</v>
      </c>
      <c r="L125" s="42">
        <f>SUM(L126:L127)</f>
        <v>0</v>
      </c>
      <c r="M125" s="42">
        <f t="shared" si="3"/>
        <v>0</v>
      </c>
      <c r="N125" s="43">
        <f t="shared" si="3"/>
        <v>0</v>
      </c>
      <c r="O125" s="19">
        <v>0</v>
      </c>
      <c r="P125" s="19">
        <v>0</v>
      </c>
    </row>
    <row r="126" spans="1:17" ht="27.75" hidden="1" customHeight="1" x14ac:dyDescent="0.25">
      <c r="A126" s="81">
        <v>3212</v>
      </c>
      <c r="B126" s="82" t="s">
        <v>119</v>
      </c>
      <c r="C126" s="82"/>
      <c r="D126" s="82"/>
      <c r="E126" s="78"/>
      <c r="F126" s="78"/>
      <c r="G126" s="78"/>
      <c r="H126" s="78"/>
      <c r="I126" s="78"/>
      <c r="J126" s="78"/>
      <c r="K126" s="78"/>
      <c r="L126" s="78"/>
      <c r="M126" s="78"/>
      <c r="N126" s="85"/>
      <c r="O126" s="19">
        <v>0</v>
      </c>
      <c r="P126" s="19">
        <v>0</v>
      </c>
    </row>
    <row r="127" spans="1:17" ht="14.25" hidden="1" customHeight="1" x14ac:dyDescent="0.25">
      <c r="A127" s="81">
        <v>3213</v>
      </c>
      <c r="B127" s="82" t="s">
        <v>120</v>
      </c>
      <c r="C127" s="82"/>
      <c r="D127" s="82"/>
      <c r="E127" s="78"/>
      <c r="F127" s="78"/>
      <c r="G127" s="78"/>
      <c r="H127" s="78"/>
      <c r="I127" s="78"/>
      <c r="J127" s="78"/>
      <c r="K127" s="78"/>
      <c r="L127" s="78"/>
      <c r="M127" s="78"/>
      <c r="N127" s="85"/>
      <c r="O127" s="19">
        <v>0</v>
      </c>
      <c r="P127" s="19">
        <v>0</v>
      </c>
    </row>
    <row r="128" spans="1:17" ht="14.25" hidden="1" customHeight="1" x14ac:dyDescent="0.25">
      <c r="A128" s="40">
        <v>322</v>
      </c>
      <c r="B128" s="41" t="s">
        <v>112</v>
      </c>
      <c r="C128" s="41"/>
      <c r="D128" s="41"/>
      <c r="E128" s="42">
        <f t="shared" ref="E128:N128" si="4">SUM(E129)</f>
        <v>0</v>
      </c>
      <c r="F128" s="42"/>
      <c r="G128" s="42"/>
      <c r="H128" s="42">
        <f>SUM(H129)</f>
        <v>0</v>
      </c>
      <c r="I128" s="42">
        <f t="shared" si="4"/>
        <v>0</v>
      </c>
      <c r="J128" s="42">
        <f t="shared" si="4"/>
        <v>0</v>
      </c>
      <c r="K128" s="42">
        <f>SUM(K129)</f>
        <v>0</v>
      </c>
      <c r="L128" s="42">
        <f>SUM(L129)</f>
        <v>0</v>
      </c>
      <c r="M128" s="42">
        <f t="shared" si="4"/>
        <v>0</v>
      </c>
      <c r="N128" s="43">
        <f t="shared" si="4"/>
        <v>0</v>
      </c>
      <c r="O128" s="19">
        <v>0</v>
      </c>
      <c r="P128" s="19">
        <v>0</v>
      </c>
    </row>
    <row r="129" spans="1:16" ht="14.25" hidden="1" customHeight="1" x14ac:dyDescent="0.25">
      <c r="A129" s="86">
        <v>3225</v>
      </c>
      <c r="B129" s="87" t="s">
        <v>121</v>
      </c>
      <c r="C129" s="87"/>
      <c r="D129" s="87"/>
      <c r="E129" s="89"/>
      <c r="F129" s="89"/>
      <c r="G129" s="89"/>
      <c r="H129" s="88"/>
      <c r="I129" s="89"/>
      <c r="J129" s="89"/>
      <c r="K129" s="89"/>
      <c r="L129" s="89"/>
      <c r="M129" s="88"/>
      <c r="N129" s="90"/>
      <c r="O129" s="19">
        <v>0</v>
      </c>
      <c r="P129" s="19">
        <v>0</v>
      </c>
    </row>
    <row r="130" spans="1:16" s="44" customFormat="1" ht="15.6" hidden="1" customHeight="1" x14ac:dyDescent="0.25">
      <c r="A130" s="415" t="s">
        <v>102</v>
      </c>
      <c r="B130" s="416"/>
      <c r="C130" s="62"/>
      <c r="D130" s="62"/>
      <c r="E130" s="63">
        <f t="shared" ref="E130:N130" si="5">SUM(E124)</f>
        <v>0</v>
      </c>
      <c r="F130" s="63"/>
      <c r="G130" s="63"/>
      <c r="H130" s="63">
        <f>SUM(H124)</f>
        <v>0</v>
      </c>
      <c r="I130" s="63">
        <f t="shared" si="5"/>
        <v>0</v>
      </c>
      <c r="J130" s="63">
        <f t="shared" si="5"/>
        <v>0</v>
      </c>
      <c r="K130" s="63">
        <f>SUM(K124)</f>
        <v>0</v>
      </c>
      <c r="L130" s="63">
        <f>SUM(L124)</f>
        <v>0</v>
      </c>
      <c r="M130" s="63" t="e">
        <f t="shared" si="5"/>
        <v>#REF!</v>
      </c>
      <c r="N130" s="63" t="e">
        <f t="shared" si="5"/>
        <v>#REF!</v>
      </c>
    </row>
    <row r="131" spans="1:16" s="44" customFormat="1" ht="15.6" hidden="1" customHeight="1" x14ac:dyDescent="0.25">
      <c r="A131" s="38"/>
      <c r="B131" s="38"/>
      <c r="C131" s="38"/>
      <c r="D131" s="38"/>
      <c r="E131" s="69"/>
      <c r="F131" s="69"/>
      <c r="G131" s="69"/>
      <c r="H131" s="69"/>
      <c r="I131" s="69"/>
      <c r="J131" s="69"/>
      <c r="K131" s="69"/>
      <c r="L131" s="69"/>
      <c r="M131" s="69"/>
      <c r="N131" s="69"/>
    </row>
    <row r="132" spans="1:16" s="66" customFormat="1" ht="21" hidden="1" customHeight="1" x14ac:dyDescent="0.25">
      <c r="A132" s="419" t="s">
        <v>122</v>
      </c>
      <c r="B132" s="419"/>
      <c r="C132" s="419"/>
      <c r="D132" s="419"/>
    </row>
    <row r="133" spans="1:16" s="46" customFormat="1" ht="32.25" hidden="1" customHeight="1" x14ac:dyDescent="0.2">
      <c r="A133" s="402" t="s">
        <v>97</v>
      </c>
      <c r="B133" s="404" t="s">
        <v>63</v>
      </c>
      <c r="C133" s="24"/>
      <c r="D133" s="24"/>
      <c r="E133" s="420" t="s">
        <v>53</v>
      </c>
      <c r="F133" s="420"/>
      <c r="G133" s="420"/>
      <c r="H133" s="420" t="s">
        <v>55</v>
      </c>
      <c r="I133" s="420" t="s">
        <v>56</v>
      </c>
      <c r="J133" s="420" t="s">
        <v>24</v>
      </c>
      <c r="K133" s="420" t="s">
        <v>123</v>
      </c>
      <c r="L133" s="420">
        <v>922</v>
      </c>
      <c r="M133" s="398" t="s">
        <v>124</v>
      </c>
      <c r="N133" s="398" t="s">
        <v>125</v>
      </c>
      <c r="O133" s="45" t="s">
        <v>78</v>
      </c>
      <c r="P133" s="45" t="s">
        <v>79</v>
      </c>
    </row>
    <row r="134" spans="1:16" s="46" customFormat="1" ht="60" hidden="1" customHeight="1" x14ac:dyDescent="0.2">
      <c r="A134" s="403"/>
      <c r="B134" s="405"/>
      <c r="C134" s="25"/>
      <c r="D134" s="25"/>
      <c r="E134" s="421"/>
      <c r="F134" s="421"/>
      <c r="G134" s="421"/>
      <c r="H134" s="421"/>
      <c r="I134" s="421"/>
      <c r="J134" s="421"/>
      <c r="K134" s="421"/>
      <c r="L134" s="421"/>
      <c r="M134" s="399"/>
      <c r="N134" s="399"/>
      <c r="O134" s="47"/>
      <c r="P134" s="47"/>
    </row>
    <row r="135" spans="1:16" ht="14.25" hidden="1" customHeight="1" x14ac:dyDescent="0.25">
      <c r="A135" s="26">
        <v>32</v>
      </c>
      <c r="B135" s="27" t="s">
        <v>16</v>
      </c>
      <c r="C135" s="27"/>
      <c r="D135" s="27"/>
      <c r="E135" s="28">
        <f t="shared" ref="E135:K135" si="6">SUM(E136,E138,E142)</f>
        <v>0</v>
      </c>
      <c r="F135" s="28"/>
      <c r="G135" s="28"/>
      <c r="H135" s="28">
        <f>SUM(H136,H138,H142)</f>
        <v>0</v>
      </c>
      <c r="I135" s="28">
        <f t="shared" si="6"/>
        <v>0</v>
      </c>
      <c r="J135" s="28">
        <f t="shared" si="6"/>
        <v>0</v>
      </c>
      <c r="K135" s="28">
        <f t="shared" si="6"/>
        <v>0</v>
      </c>
      <c r="L135" s="28">
        <f>SUM(L136,L138,L142)</f>
        <v>0</v>
      </c>
      <c r="M135" s="28" t="e">
        <f>SUM(#REF!*1.1)</f>
        <v>#REF!</v>
      </c>
      <c r="N135" s="29" t="e">
        <f>SUM(M135*1.099)</f>
        <v>#REF!</v>
      </c>
      <c r="O135" s="19">
        <v>0</v>
      </c>
      <c r="P135" s="19">
        <v>0</v>
      </c>
    </row>
    <row r="136" spans="1:16" ht="14.25" hidden="1" customHeight="1" x14ac:dyDescent="0.25">
      <c r="A136" s="40">
        <v>321</v>
      </c>
      <c r="B136" s="41" t="s">
        <v>111</v>
      </c>
      <c r="C136" s="41"/>
      <c r="D136" s="41"/>
      <c r="E136" s="42">
        <f t="shared" ref="E136:N136" si="7">SUM(E137)</f>
        <v>0</v>
      </c>
      <c r="F136" s="42"/>
      <c r="G136" s="42"/>
      <c r="H136" s="42">
        <f>SUM(H137)</f>
        <v>0</v>
      </c>
      <c r="I136" s="42">
        <f t="shared" si="7"/>
        <v>0</v>
      </c>
      <c r="J136" s="42">
        <f t="shared" si="7"/>
        <v>0</v>
      </c>
      <c r="K136" s="42">
        <f t="shared" si="7"/>
        <v>0</v>
      </c>
      <c r="L136" s="42">
        <f t="shared" si="7"/>
        <v>0</v>
      </c>
      <c r="M136" s="42">
        <f t="shared" si="7"/>
        <v>0</v>
      </c>
      <c r="N136" s="43">
        <f t="shared" si="7"/>
        <v>0</v>
      </c>
      <c r="O136" s="19">
        <v>0</v>
      </c>
      <c r="P136" s="19">
        <v>0</v>
      </c>
    </row>
    <row r="137" spans="1:16" ht="14.25" hidden="1" customHeight="1" x14ac:dyDescent="0.25">
      <c r="A137" s="81">
        <v>3213</v>
      </c>
      <c r="B137" s="82" t="s">
        <v>120</v>
      </c>
      <c r="C137" s="82"/>
      <c r="D137" s="82"/>
      <c r="E137" s="78"/>
      <c r="F137" s="78"/>
      <c r="G137" s="78"/>
      <c r="H137" s="78"/>
      <c r="I137" s="78"/>
      <c r="J137" s="78"/>
      <c r="K137" s="78"/>
      <c r="L137" s="78"/>
      <c r="M137" s="78"/>
      <c r="N137" s="85"/>
      <c r="O137" s="19">
        <v>0</v>
      </c>
      <c r="P137" s="19">
        <v>0</v>
      </c>
    </row>
    <row r="138" spans="1:16" ht="14.25" hidden="1" customHeight="1" x14ac:dyDescent="0.25">
      <c r="A138" s="40">
        <v>322</v>
      </c>
      <c r="B138" s="41" t="s">
        <v>112</v>
      </c>
      <c r="C138" s="41"/>
      <c r="D138" s="41"/>
      <c r="E138" s="42">
        <f t="shared" ref="E138:N138" si="8">SUM(E139:E141)</f>
        <v>0</v>
      </c>
      <c r="F138" s="42"/>
      <c r="G138" s="42"/>
      <c r="H138" s="42">
        <f>SUM(H139:H141)</f>
        <v>0</v>
      </c>
      <c r="I138" s="42">
        <f t="shared" si="8"/>
        <v>0</v>
      </c>
      <c r="J138" s="42">
        <f t="shared" si="8"/>
        <v>0</v>
      </c>
      <c r="K138" s="42">
        <f t="shared" si="8"/>
        <v>0</v>
      </c>
      <c r="L138" s="42">
        <f>SUM(L139:L141)</f>
        <v>0</v>
      </c>
      <c r="M138" s="42">
        <f t="shared" si="8"/>
        <v>0</v>
      </c>
      <c r="N138" s="43">
        <f t="shared" si="8"/>
        <v>0</v>
      </c>
      <c r="O138" s="19">
        <v>0</v>
      </c>
      <c r="P138" s="19">
        <v>0</v>
      </c>
    </row>
    <row r="139" spans="1:16" ht="19.5" hidden="1" customHeight="1" x14ac:dyDescent="0.25">
      <c r="A139" s="81">
        <v>3221</v>
      </c>
      <c r="B139" s="82" t="s">
        <v>126</v>
      </c>
      <c r="C139" s="82"/>
      <c r="D139" s="82"/>
      <c r="E139" s="78"/>
      <c r="F139" s="78"/>
      <c r="G139" s="78"/>
      <c r="H139" s="78"/>
      <c r="I139" s="78"/>
      <c r="J139" s="78"/>
      <c r="K139" s="78"/>
      <c r="L139" s="78"/>
      <c r="M139" s="78"/>
      <c r="N139" s="85"/>
      <c r="O139" s="19">
        <v>0</v>
      </c>
      <c r="P139" s="19">
        <v>0</v>
      </c>
    </row>
    <row r="140" spans="1:16" ht="14.25" hidden="1" customHeight="1" x14ac:dyDescent="0.25">
      <c r="A140" s="81">
        <v>3222</v>
      </c>
      <c r="B140" s="82" t="s">
        <v>127</v>
      </c>
      <c r="C140" s="82"/>
      <c r="D140" s="82"/>
      <c r="E140" s="92"/>
      <c r="F140" s="92"/>
      <c r="G140" s="92"/>
      <c r="H140" s="92"/>
      <c r="I140" s="92"/>
      <c r="J140" s="92"/>
      <c r="K140" s="92"/>
      <c r="L140" s="92"/>
      <c r="M140" s="78"/>
      <c r="N140" s="85"/>
      <c r="O140" s="19">
        <v>0</v>
      </c>
      <c r="P140" s="19">
        <v>0</v>
      </c>
    </row>
    <row r="141" spans="1:16" ht="14.25" hidden="1" customHeight="1" x14ac:dyDescent="0.25">
      <c r="A141" s="81">
        <v>3225</v>
      </c>
      <c r="B141" s="82" t="s">
        <v>121</v>
      </c>
      <c r="C141" s="82"/>
      <c r="D141" s="82"/>
      <c r="E141" s="92"/>
      <c r="F141" s="92"/>
      <c r="G141" s="92"/>
      <c r="H141" s="78"/>
      <c r="I141" s="92"/>
      <c r="J141" s="92"/>
      <c r="K141" s="92"/>
      <c r="L141" s="92"/>
      <c r="M141" s="78"/>
      <c r="N141" s="85"/>
      <c r="O141" s="19">
        <v>0</v>
      </c>
      <c r="P141" s="19">
        <v>0</v>
      </c>
    </row>
    <row r="142" spans="1:16" ht="18" hidden="1" customHeight="1" x14ac:dyDescent="0.25">
      <c r="A142" s="40">
        <v>323</v>
      </c>
      <c r="B142" s="41" t="s">
        <v>98</v>
      </c>
      <c r="C142" s="41"/>
      <c r="D142" s="41"/>
      <c r="E142" s="42">
        <f t="shared" ref="E142:N142" si="9">SUM(E143:E145)</f>
        <v>0</v>
      </c>
      <c r="F142" s="42"/>
      <c r="G142" s="42"/>
      <c r="H142" s="42">
        <f>SUM(H143:H145)</f>
        <v>0</v>
      </c>
      <c r="I142" s="42">
        <f t="shared" si="9"/>
        <v>0</v>
      </c>
      <c r="J142" s="42">
        <f t="shared" si="9"/>
        <v>0</v>
      </c>
      <c r="K142" s="42">
        <f t="shared" si="9"/>
        <v>0</v>
      </c>
      <c r="L142" s="42">
        <f>SUM(L143:L145)</f>
        <v>0</v>
      </c>
      <c r="M142" s="42">
        <f t="shared" si="9"/>
        <v>0</v>
      </c>
      <c r="N142" s="43">
        <f t="shared" si="9"/>
        <v>0</v>
      </c>
    </row>
    <row r="143" spans="1:16" ht="15.6" hidden="1" customHeight="1" x14ac:dyDescent="0.25">
      <c r="A143" s="81">
        <v>3236</v>
      </c>
      <c r="B143" s="82" t="s">
        <v>128</v>
      </c>
      <c r="C143" s="82"/>
      <c r="D143" s="82"/>
      <c r="E143" s="92"/>
      <c r="F143" s="92"/>
      <c r="G143" s="92"/>
      <c r="H143" s="92"/>
      <c r="I143" s="92"/>
      <c r="J143" s="92"/>
      <c r="K143" s="92"/>
      <c r="L143" s="92"/>
      <c r="M143" s="78"/>
      <c r="N143" s="85"/>
    </row>
    <row r="144" spans="1:16" ht="15.6" hidden="1" customHeight="1" x14ac:dyDescent="0.25">
      <c r="A144" s="81">
        <v>3237</v>
      </c>
      <c r="B144" s="82" t="s">
        <v>129</v>
      </c>
      <c r="C144" s="82"/>
      <c r="D144" s="82"/>
      <c r="E144" s="92"/>
      <c r="F144" s="92"/>
      <c r="G144" s="92"/>
      <c r="H144" s="92"/>
      <c r="I144" s="92"/>
      <c r="J144" s="92"/>
      <c r="K144" s="92"/>
      <c r="L144" s="92"/>
      <c r="M144" s="78"/>
      <c r="N144" s="85"/>
    </row>
    <row r="145" spans="1:16" ht="15.6" hidden="1" customHeight="1" x14ac:dyDescent="0.25">
      <c r="A145" s="86">
        <v>3239</v>
      </c>
      <c r="B145" s="87" t="s">
        <v>130</v>
      </c>
      <c r="C145" s="87"/>
      <c r="D145" s="87"/>
      <c r="E145" s="89"/>
      <c r="F145" s="89"/>
      <c r="G145" s="89"/>
      <c r="H145" s="88"/>
      <c r="I145" s="89"/>
      <c r="J145" s="89"/>
      <c r="K145" s="89"/>
      <c r="L145" s="89"/>
      <c r="M145" s="88"/>
      <c r="N145" s="90"/>
    </row>
    <row r="146" spans="1:16" s="44" customFormat="1" ht="15.6" hidden="1" customHeight="1" x14ac:dyDescent="0.25">
      <c r="A146" s="415" t="s">
        <v>102</v>
      </c>
      <c r="B146" s="416"/>
      <c r="C146" s="62"/>
      <c r="D146" s="62"/>
      <c r="E146" s="37">
        <f t="shared" ref="E146:N146" si="10">SUM(E135)</f>
        <v>0</v>
      </c>
      <c r="F146" s="37"/>
      <c r="G146" s="37"/>
      <c r="H146" s="37">
        <f>SUM(H135)</f>
        <v>0</v>
      </c>
      <c r="I146" s="37">
        <f t="shared" si="10"/>
        <v>0</v>
      </c>
      <c r="J146" s="37">
        <f t="shared" si="10"/>
        <v>0</v>
      </c>
      <c r="K146" s="37">
        <f t="shared" si="10"/>
        <v>0</v>
      </c>
      <c r="L146" s="37">
        <f>SUM(L135)</f>
        <v>0</v>
      </c>
      <c r="M146" s="37" t="e">
        <f t="shared" si="10"/>
        <v>#REF!</v>
      </c>
      <c r="N146" s="37" t="e">
        <f t="shared" si="10"/>
        <v>#REF!</v>
      </c>
    </row>
    <row r="147" spans="1:16" s="44" customFormat="1" ht="15.6" hidden="1" customHeight="1" x14ac:dyDescent="0.25">
      <c r="A147" s="38"/>
      <c r="B147" s="38"/>
      <c r="C147" s="38"/>
      <c r="D147" s="38"/>
      <c r="E147" s="39"/>
      <c r="F147" s="39"/>
      <c r="G147" s="39"/>
      <c r="H147" s="39"/>
      <c r="I147" s="39"/>
      <c r="J147" s="39"/>
      <c r="K147" s="39"/>
      <c r="L147" s="39"/>
      <c r="M147" s="39"/>
      <c r="N147" s="39"/>
    </row>
    <row r="148" spans="1:16" s="66" customFormat="1" ht="21" hidden="1" customHeight="1" x14ac:dyDescent="0.25">
      <c r="A148" s="419" t="s">
        <v>122</v>
      </c>
      <c r="B148" s="419"/>
      <c r="C148" s="419"/>
      <c r="D148" s="419"/>
    </row>
    <row r="149" spans="1:16" ht="32.25" hidden="1" customHeight="1" x14ac:dyDescent="0.25">
      <c r="A149" s="402" t="s">
        <v>97</v>
      </c>
      <c r="B149" s="404" t="s">
        <v>63</v>
      </c>
      <c r="C149" s="24"/>
      <c r="D149" s="24"/>
      <c r="E149" s="420" t="s">
        <v>53</v>
      </c>
      <c r="F149" s="420"/>
      <c r="G149" s="420"/>
      <c r="H149" s="420" t="s">
        <v>55</v>
      </c>
      <c r="I149" s="420" t="s">
        <v>56</v>
      </c>
      <c r="J149" s="420" t="s">
        <v>24</v>
      </c>
      <c r="K149" s="420" t="s">
        <v>123</v>
      </c>
      <c r="L149" s="420">
        <v>922</v>
      </c>
      <c r="M149" s="398" t="s">
        <v>124</v>
      </c>
      <c r="N149" s="398" t="s">
        <v>125</v>
      </c>
    </row>
    <row r="150" spans="1:16" ht="54.75" hidden="1" customHeight="1" x14ac:dyDescent="0.25">
      <c r="A150" s="403"/>
      <c r="B150" s="405"/>
      <c r="C150" s="25"/>
      <c r="D150" s="25"/>
      <c r="E150" s="421"/>
      <c r="F150" s="421"/>
      <c r="G150" s="421"/>
      <c r="H150" s="421"/>
      <c r="I150" s="421"/>
      <c r="J150" s="421"/>
      <c r="K150" s="421"/>
      <c r="L150" s="421"/>
      <c r="M150" s="399"/>
      <c r="N150" s="399"/>
    </row>
    <row r="151" spans="1:16" ht="15.75" hidden="1" customHeight="1" x14ac:dyDescent="0.25">
      <c r="A151" s="26">
        <v>32</v>
      </c>
      <c r="B151" s="27" t="s">
        <v>16</v>
      </c>
      <c r="C151" s="27"/>
      <c r="D151" s="27"/>
      <c r="E151" s="28">
        <f t="shared" ref="E151:K151" si="11">SUM(E152,E155)</f>
        <v>0</v>
      </c>
      <c r="F151" s="28"/>
      <c r="G151" s="28"/>
      <c r="H151" s="28">
        <f>SUM(H152,H155)</f>
        <v>0</v>
      </c>
      <c r="I151" s="28">
        <f t="shared" si="11"/>
        <v>0</v>
      </c>
      <c r="J151" s="28">
        <f t="shared" si="11"/>
        <v>0</v>
      </c>
      <c r="K151" s="28">
        <f t="shared" si="11"/>
        <v>0</v>
      </c>
      <c r="L151" s="28">
        <f>SUM(L152,L155)</f>
        <v>0</v>
      </c>
      <c r="M151" s="28" t="e">
        <f>SUM(#REF!*1.1)</f>
        <v>#REF!</v>
      </c>
      <c r="N151" s="29" t="e">
        <f>SUM(M151*1.099)</f>
        <v>#REF!</v>
      </c>
      <c r="O151" s="19">
        <v>0</v>
      </c>
      <c r="P151" s="19">
        <v>0</v>
      </c>
    </row>
    <row r="152" spans="1:16" ht="14.25" hidden="1" customHeight="1" x14ac:dyDescent="0.25">
      <c r="A152" s="40">
        <v>322</v>
      </c>
      <c r="B152" s="41" t="s">
        <v>112</v>
      </c>
      <c r="C152" s="41"/>
      <c r="D152" s="41"/>
      <c r="E152" s="42">
        <f t="shared" ref="E152:N152" si="12">SUM(E153:E154)</f>
        <v>0</v>
      </c>
      <c r="F152" s="42"/>
      <c r="G152" s="42"/>
      <c r="H152" s="42">
        <f>SUM(H153:H154)</f>
        <v>0</v>
      </c>
      <c r="I152" s="42">
        <f t="shared" si="12"/>
        <v>0</v>
      </c>
      <c r="J152" s="42">
        <f t="shared" si="12"/>
        <v>0</v>
      </c>
      <c r="K152" s="42">
        <f t="shared" si="12"/>
        <v>0</v>
      </c>
      <c r="L152" s="42">
        <f>SUM(L153:L154)</f>
        <v>0</v>
      </c>
      <c r="M152" s="42">
        <f t="shared" si="12"/>
        <v>0</v>
      </c>
      <c r="N152" s="43">
        <f t="shared" si="12"/>
        <v>0</v>
      </c>
      <c r="O152" s="19">
        <v>0</v>
      </c>
      <c r="P152" s="19">
        <v>0</v>
      </c>
    </row>
    <row r="153" spans="1:16" ht="19.5" hidden="1" customHeight="1" x14ac:dyDescent="0.25">
      <c r="A153" s="81">
        <v>3221</v>
      </c>
      <c r="B153" s="82" t="s">
        <v>126</v>
      </c>
      <c r="C153" s="82"/>
      <c r="D153" s="82"/>
      <c r="E153" s="78"/>
      <c r="F153" s="78"/>
      <c r="G153" s="78"/>
      <c r="H153" s="78"/>
      <c r="I153" s="78"/>
      <c r="J153" s="78"/>
      <c r="K153" s="78"/>
      <c r="L153" s="78"/>
      <c r="M153" s="78"/>
      <c r="N153" s="85"/>
      <c r="O153" s="19">
        <v>0</v>
      </c>
      <c r="P153" s="19">
        <v>0</v>
      </c>
    </row>
    <row r="154" spans="1:16" ht="14.25" hidden="1" customHeight="1" x14ac:dyDescent="0.25">
      <c r="A154" s="81">
        <v>3225</v>
      </c>
      <c r="B154" s="82" t="s">
        <v>121</v>
      </c>
      <c r="C154" s="82"/>
      <c r="D154" s="82"/>
      <c r="E154" s="92"/>
      <c r="F154" s="92"/>
      <c r="G154" s="92"/>
      <c r="H154" s="78"/>
      <c r="I154" s="92"/>
      <c r="J154" s="92"/>
      <c r="K154" s="92"/>
      <c r="L154" s="92"/>
      <c r="M154" s="78"/>
      <c r="N154" s="85"/>
      <c r="O154" s="19">
        <v>0</v>
      </c>
      <c r="P154" s="19">
        <v>0</v>
      </c>
    </row>
    <row r="155" spans="1:16" ht="18" hidden="1" customHeight="1" x14ac:dyDescent="0.25">
      <c r="A155" s="40">
        <v>323</v>
      </c>
      <c r="B155" s="41" t="s">
        <v>98</v>
      </c>
      <c r="C155" s="41"/>
      <c r="D155" s="41"/>
      <c r="E155" s="42">
        <f t="shared" ref="E155:N155" si="13">SUM(E156:E158)</f>
        <v>0</v>
      </c>
      <c r="F155" s="42"/>
      <c r="G155" s="42"/>
      <c r="H155" s="42">
        <f>SUM(H156:H158)</f>
        <v>0</v>
      </c>
      <c r="I155" s="42">
        <f t="shared" si="13"/>
        <v>0</v>
      </c>
      <c r="J155" s="42">
        <f t="shared" si="13"/>
        <v>0</v>
      </c>
      <c r="K155" s="42">
        <f t="shared" si="13"/>
        <v>0</v>
      </c>
      <c r="L155" s="42">
        <f>SUM(L156:L158)</f>
        <v>0</v>
      </c>
      <c r="M155" s="42">
        <f t="shared" si="13"/>
        <v>0</v>
      </c>
      <c r="N155" s="43">
        <f t="shared" si="13"/>
        <v>0</v>
      </c>
    </row>
    <row r="156" spans="1:16" ht="15.6" hidden="1" customHeight="1" x14ac:dyDescent="0.25">
      <c r="A156" s="81">
        <v>3235</v>
      </c>
      <c r="B156" s="82" t="s">
        <v>131</v>
      </c>
      <c r="C156" s="82"/>
      <c r="D156" s="82"/>
      <c r="E156" s="92"/>
      <c r="F156" s="92"/>
      <c r="G156" s="92"/>
      <c r="H156" s="92"/>
      <c r="I156" s="92"/>
      <c r="J156" s="92"/>
      <c r="K156" s="92"/>
      <c r="L156" s="92"/>
      <c r="M156" s="78"/>
      <c r="N156" s="85"/>
    </row>
    <row r="157" spans="1:16" ht="15.6" hidden="1" customHeight="1" x14ac:dyDescent="0.25">
      <c r="A157" s="81">
        <v>3237</v>
      </c>
      <c r="B157" s="82" t="s">
        <v>129</v>
      </c>
      <c r="C157" s="82"/>
      <c r="D157" s="82"/>
      <c r="E157" s="92"/>
      <c r="F157" s="92"/>
      <c r="G157" s="92"/>
      <c r="H157" s="92"/>
      <c r="I157" s="92"/>
      <c r="J157" s="92"/>
      <c r="K157" s="92"/>
      <c r="L157" s="92"/>
      <c r="M157" s="78"/>
      <c r="N157" s="85"/>
    </row>
    <row r="158" spans="1:16" ht="15.6" hidden="1" customHeight="1" x14ac:dyDescent="0.25">
      <c r="A158" s="86">
        <v>3239</v>
      </c>
      <c r="B158" s="87" t="s">
        <v>130</v>
      </c>
      <c r="C158" s="87"/>
      <c r="D158" s="87"/>
      <c r="E158" s="89"/>
      <c r="F158" s="89"/>
      <c r="G158" s="89"/>
      <c r="H158" s="88"/>
      <c r="I158" s="89"/>
      <c r="J158" s="89"/>
      <c r="K158" s="89"/>
      <c r="L158" s="89"/>
      <c r="M158" s="88"/>
      <c r="N158" s="90"/>
    </row>
    <row r="159" spans="1:16" s="95" customFormat="1" ht="19.5" hidden="1" customHeight="1" x14ac:dyDescent="0.2">
      <c r="A159" s="422" t="s">
        <v>102</v>
      </c>
      <c r="B159" s="423"/>
      <c r="C159" s="94"/>
      <c r="D159" s="94"/>
      <c r="E159" s="63">
        <f t="shared" ref="E159:N159" si="14">SUM(E151)</f>
        <v>0</v>
      </c>
      <c r="F159" s="63"/>
      <c r="G159" s="63"/>
      <c r="H159" s="63">
        <f>SUM(H151)</f>
        <v>0</v>
      </c>
      <c r="I159" s="63">
        <f t="shared" si="14"/>
        <v>0</v>
      </c>
      <c r="J159" s="63">
        <f t="shared" si="14"/>
        <v>0</v>
      </c>
      <c r="K159" s="63">
        <f t="shared" si="14"/>
        <v>0</v>
      </c>
      <c r="L159" s="63">
        <f>SUM(L151)</f>
        <v>0</v>
      </c>
      <c r="M159" s="63" t="e">
        <f t="shared" si="14"/>
        <v>#REF!</v>
      </c>
      <c r="N159" s="63" t="e">
        <f t="shared" si="14"/>
        <v>#REF!</v>
      </c>
      <c r="O159" s="63" t="e">
        <f>SUM(#REF!,#REF!,#REF!,#REF!)</f>
        <v>#REF!</v>
      </c>
      <c r="P159" s="63" t="e">
        <f>SUM(#REF!,#REF!,#REF!,#REF!)</f>
        <v>#REF!</v>
      </c>
    </row>
    <row r="160" spans="1:16" ht="15.6" hidden="1" customHeight="1" x14ac:dyDescent="0.25">
      <c r="A160" s="96"/>
      <c r="B160" s="97"/>
      <c r="C160" s="97"/>
      <c r="D160" s="97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44"/>
      <c r="P160" s="44"/>
    </row>
    <row r="161" spans="1:16" s="66" customFormat="1" ht="21" hidden="1" customHeight="1" x14ac:dyDescent="0.25">
      <c r="A161" s="419" t="s">
        <v>122</v>
      </c>
      <c r="B161" s="419"/>
      <c r="C161" s="419"/>
      <c r="D161" s="419"/>
    </row>
    <row r="162" spans="1:16" ht="32.25" hidden="1" customHeight="1" x14ac:dyDescent="0.25">
      <c r="A162" s="402" t="s">
        <v>97</v>
      </c>
      <c r="B162" s="404" t="s">
        <v>63</v>
      </c>
      <c r="C162" s="24"/>
      <c r="D162" s="24"/>
      <c r="E162" s="420" t="s">
        <v>53</v>
      </c>
      <c r="F162" s="420"/>
      <c r="G162" s="420"/>
      <c r="H162" s="420" t="s">
        <v>55</v>
      </c>
      <c r="I162" s="420" t="s">
        <v>56</v>
      </c>
      <c r="J162" s="420" t="s">
        <v>24</v>
      </c>
      <c r="K162" s="420" t="s">
        <v>123</v>
      </c>
      <c r="L162" s="420">
        <v>922</v>
      </c>
      <c r="M162" s="398" t="s">
        <v>124</v>
      </c>
      <c r="N162" s="398" t="s">
        <v>125</v>
      </c>
    </row>
    <row r="163" spans="1:16" ht="57.75" hidden="1" customHeight="1" x14ac:dyDescent="0.25">
      <c r="A163" s="403"/>
      <c r="B163" s="405"/>
      <c r="C163" s="25"/>
      <c r="D163" s="25"/>
      <c r="E163" s="421"/>
      <c r="F163" s="421"/>
      <c r="G163" s="421"/>
      <c r="H163" s="421"/>
      <c r="I163" s="421"/>
      <c r="J163" s="421"/>
      <c r="K163" s="421"/>
      <c r="L163" s="421"/>
      <c r="M163" s="399"/>
      <c r="N163" s="399"/>
    </row>
    <row r="164" spans="1:16" ht="15.75" hidden="1" customHeight="1" x14ac:dyDescent="0.25">
      <c r="A164" s="40">
        <v>32</v>
      </c>
      <c r="B164" s="41" t="s">
        <v>16</v>
      </c>
      <c r="C164" s="41"/>
      <c r="D164" s="41"/>
      <c r="E164" s="42">
        <f t="shared" ref="E164:K164" si="15">SUM(E165,E167,E170)</f>
        <v>0</v>
      </c>
      <c r="F164" s="42"/>
      <c r="G164" s="42"/>
      <c r="H164" s="42">
        <f>SUM(H165,H167,H170)</f>
        <v>0</v>
      </c>
      <c r="I164" s="42">
        <f t="shared" si="15"/>
        <v>0</v>
      </c>
      <c r="J164" s="42">
        <f t="shared" si="15"/>
        <v>0</v>
      </c>
      <c r="K164" s="42">
        <f t="shared" si="15"/>
        <v>0</v>
      </c>
      <c r="L164" s="42">
        <f>SUM(L165,L167,L170)</f>
        <v>0</v>
      </c>
      <c r="M164" s="42" t="e">
        <f>SUM(#REF!*1.1)</f>
        <v>#REF!</v>
      </c>
      <c r="N164" s="43" t="e">
        <f>SUM(M164*1.099)</f>
        <v>#REF!</v>
      </c>
      <c r="O164" s="19">
        <v>0</v>
      </c>
      <c r="P164" s="19">
        <v>0</v>
      </c>
    </row>
    <row r="165" spans="1:16" ht="12.75" hidden="1" customHeight="1" x14ac:dyDescent="0.25">
      <c r="A165" s="40">
        <v>321</v>
      </c>
      <c r="B165" s="41" t="s">
        <v>111</v>
      </c>
      <c r="C165" s="41"/>
      <c r="D165" s="41"/>
      <c r="E165" s="42">
        <f t="shared" ref="E165:N165" si="16">SUM(E166)</f>
        <v>0</v>
      </c>
      <c r="F165" s="42"/>
      <c r="G165" s="42"/>
      <c r="H165" s="42">
        <f>SUM(H166)</f>
        <v>0</v>
      </c>
      <c r="I165" s="42">
        <f t="shared" si="16"/>
        <v>0</v>
      </c>
      <c r="J165" s="42">
        <f t="shared" si="16"/>
        <v>0</v>
      </c>
      <c r="K165" s="42">
        <f t="shared" si="16"/>
        <v>0</v>
      </c>
      <c r="L165" s="42">
        <f t="shared" si="16"/>
        <v>0</v>
      </c>
      <c r="M165" s="42">
        <f t="shared" si="16"/>
        <v>0</v>
      </c>
      <c r="N165" s="43">
        <f t="shared" si="16"/>
        <v>0</v>
      </c>
      <c r="O165" s="19">
        <v>0</v>
      </c>
      <c r="P165" s="19">
        <v>0</v>
      </c>
    </row>
    <row r="166" spans="1:16" ht="14.25" hidden="1" customHeight="1" x14ac:dyDescent="0.25">
      <c r="A166" s="81">
        <v>3213</v>
      </c>
      <c r="B166" s="82" t="s">
        <v>120</v>
      </c>
      <c r="C166" s="82"/>
      <c r="D166" s="82"/>
      <c r="E166" s="78"/>
      <c r="F166" s="78"/>
      <c r="G166" s="78"/>
      <c r="H166" s="78"/>
      <c r="I166" s="78"/>
      <c r="J166" s="78"/>
      <c r="K166" s="78"/>
      <c r="L166" s="78"/>
      <c r="M166" s="78"/>
      <c r="N166" s="85"/>
      <c r="O166" s="19">
        <v>0</v>
      </c>
      <c r="P166" s="19">
        <v>0</v>
      </c>
    </row>
    <row r="167" spans="1:16" ht="14.25" hidden="1" customHeight="1" x14ac:dyDescent="0.25">
      <c r="A167" s="40">
        <v>322</v>
      </c>
      <c r="B167" s="41" t="s">
        <v>112</v>
      </c>
      <c r="C167" s="41"/>
      <c r="D167" s="41"/>
      <c r="E167" s="42">
        <f t="shared" ref="E167:N167" si="17">SUM(E168:E169)</f>
        <v>0</v>
      </c>
      <c r="F167" s="42"/>
      <c r="G167" s="42"/>
      <c r="H167" s="42">
        <f>SUM(H168:H169)</f>
        <v>0</v>
      </c>
      <c r="I167" s="42">
        <f t="shared" si="17"/>
        <v>0</v>
      </c>
      <c r="J167" s="42">
        <f t="shared" si="17"/>
        <v>0</v>
      </c>
      <c r="K167" s="42">
        <f t="shared" si="17"/>
        <v>0</v>
      </c>
      <c r="L167" s="42">
        <f>SUM(L168:L169)</f>
        <v>0</v>
      </c>
      <c r="M167" s="42">
        <f t="shared" si="17"/>
        <v>0</v>
      </c>
      <c r="N167" s="43">
        <f t="shared" si="17"/>
        <v>0</v>
      </c>
      <c r="O167" s="19">
        <v>0</v>
      </c>
      <c r="P167" s="19">
        <v>0</v>
      </c>
    </row>
    <row r="168" spans="1:16" ht="19.5" hidden="1" customHeight="1" x14ac:dyDescent="0.25">
      <c r="A168" s="81">
        <v>3221</v>
      </c>
      <c r="B168" s="82" t="s">
        <v>126</v>
      </c>
      <c r="C168" s="82"/>
      <c r="D168" s="82"/>
      <c r="E168" s="78"/>
      <c r="F168" s="78"/>
      <c r="G168" s="78"/>
      <c r="H168" s="78"/>
      <c r="I168" s="78"/>
      <c r="J168" s="78"/>
      <c r="K168" s="78"/>
      <c r="L168" s="78"/>
      <c r="M168" s="78"/>
      <c r="N168" s="85"/>
      <c r="O168" s="19">
        <v>0</v>
      </c>
      <c r="P168" s="19">
        <v>0</v>
      </c>
    </row>
    <row r="169" spans="1:16" ht="14.25" hidden="1" customHeight="1" x14ac:dyDescent="0.25">
      <c r="A169" s="81">
        <v>3225</v>
      </c>
      <c r="B169" s="82" t="s">
        <v>121</v>
      </c>
      <c r="C169" s="82"/>
      <c r="D169" s="82"/>
      <c r="E169" s="92"/>
      <c r="F169" s="92"/>
      <c r="G169" s="92"/>
      <c r="H169" s="78"/>
      <c r="I169" s="92"/>
      <c r="J169" s="92"/>
      <c r="K169" s="92"/>
      <c r="L169" s="92"/>
      <c r="M169" s="78"/>
      <c r="N169" s="85"/>
      <c r="O169" s="19">
        <v>0</v>
      </c>
      <c r="P169" s="19">
        <v>0</v>
      </c>
    </row>
    <row r="170" spans="1:16" ht="18" hidden="1" customHeight="1" x14ac:dyDescent="0.25">
      <c r="A170" s="40">
        <v>323</v>
      </c>
      <c r="B170" s="41" t="s">
        <v>98</v>
      </c>
      <c r="C170" s="41"/>
      <c r="D170" s="41"/>
      <c r="E170" s="42">
        <f t="shared" ref="E170:N170" si="18">SUM(E171:E172)</f>
        <v>0</v>
      </c>
      <c r="F170" s="42"/>
      <c r="G170" s="42"/>
      <c r="H170" s="42">
        <f>SUM(H171:H172)</f>
        <v>0</v>
      </c>
      <c r="I170" s="42">
        <f t="shared" si="18"/>
        <v>0</v>
      </c>
      <c r="J170" s="42">
        <f t="shared" si="18"/>
        <v>0</v>
      </c>
      <c r="K170" s="42">
        <f t="shared" si="18"/>
        <v>0</v>
      </c>
      <c r="L170" s="42">
        <f>SUM(L171:L172)</f>
        <v>0</v>
      </c>
      <c r="M170" s="42">
        <f t="shared" si="18"/>
        <v>0</v>
      </c>
      <c r="N170" s="43">
        <f t="shared" si="18"/>
        <v>0</v>
      </c>
    </row>
    <row r="171" spans="1:16" ht="15.6" hidden="1" customHeight="1" x14ac:dyDescent="0.25">
      <c r="A171" s="81">
        <v>3237</v>
      </c>
      <c r="B171" s="82" t="s">
        <v>129</v>
      </c>
      <c r="C171" s="82"/>
      <c r="D171" s="82"/>
      <c r="E171" s="92"/>
      <c r="F171" s="92"/>
      <c r="G171" s="92"/>
      <c r="H171" s="92"/>
      <c r="I171" s="92"/>
      <c r="J171" s="92"/>
      <c r="K171" s="92"/>
      <c r="L171" s="92"/>
      <c r="M171" s="78"/>
      <c r="N171" s="85"/>
    </row>
    <row r="172" spans="1:16" ht="15.6" hidden="1" customHeight="1" x14ac:dyDescent="0.25">
      <c r="A172" s="81">
        <v>3239</v>
      </c>
      <c r="B172" s="82" t="s">
        <v>130</v>
      </c>
      <c r="C172" s="82"/>
      <c r="D172" s="82"/>
      <c r="E172" s="92"/>
      <c r="F172" s="92"/>
      <c r="G172" s="92"/>
      <c r="H172" s="78"/>
      <c r="I172" s="92"/>
      <c r="J172" s="92"/>
      <c r="K172" s="92"/>
      <c r="L172" s="92"/>
      <c r="M172" s="78"/>
      <c r="N172" s="85"/>
    </row>
    <row r="173" spans="1:16" s="99" customFormat="1" ht="19.5" hidden="1" customHeight="1" x14ac:dyDescent="0.2">
      <c r="A173" s="422" t="s">
        <v>102</v>
      </c>
      <c r="B173" s="423"/>
      <c r="C173" s="94"/>
      <c r="D173" s="94"/>
      <c r="E173" s="37">
        <f t="shared" ref="E173:N173" si="19">SUM(E164)</f>
        <v>0</v>
      </c>
      <c r="F173" s="37"/>
      <c r="G173" s="37"/>
      <c r="H173" s="37">
        <f>SUM(H164)</f>
        <v>0</v>
      </c>
      <c r="I173" s="37">
        <f t="shared" si="19"/>
        <v>0</v>
      </c>
      <c r="J173" s="37">
        <f t="shared" si="19"/>
        <v>0</v>
      </c>
      <c r="K173" s="37">
        <f t="shared" si="19"/>
        <v>0</v>
      </c>
      <c r="L173" s="37">
        <f>SUM(L164)</f>
        <v>0</v>
      </c>
      <c r="M173" s="37" t="e">
        <f t="shared" si="19"/>
        <v>#REF!</v>
      </c>
      <c r="N173" s="37" t="e">
        <f t="shared" si="19"/>
        <v>#REF!</v>
      </c>
      <c r="O173" s="37" t="e">
        <f>SUM(#REF!,#REF!,#REF!,O170)</f>
        <v>#REF!</v>
      </c>
      <c r="P173" s="37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4" t="s">
        <v>87</v>
      </c>
    </row>
    <row r="177" spans="1:17" s="46" customFormat="1" ht="28.5" hidden="1" customHeight="1" x14ac:dyDescent="0.2">
      <c r="A177" s="402" t="s">
        <v>97</v>
      </c>
      <c r="B177" s="404" t="s">
        <v>63</v>
      </c>
      <c r="C177" s="24"/>
      <c r="D177" s="24"/>
      <c r="E177" s="398" t="s">
        <v>1</v>
      </c>
      <c r="F177" s="398"/>
      <c r="G177" s="398"/>
      <c r="H177" s="413"/>
      <c r="I177" s="414"/>
      <c r="J177" s="414"/>
      <c r="K177" s="414"/>
      <c r="L177" s="414"/>
      <c r="M177" s="410"/>
      <c r="N177" s="410"/>
      <c r="O177" s="45" t="s">
        <v>78</v>
      </c>
      <c r="P177" s="45" t="s">
        <v>79</v>
      </c>
    </row>
    <row r="178" spans="1:17" s="46" customFormat="1" ht="15" hidden="1" customHeight="1" x14ac:dyDescent="0.2">
      <c r="A178" s="403"/>
      <c r="B178" s="405"/>
      <c r="C178" s="25"/>
      <c r="D178" s="25"/>
      <c r="E178" s="399"/>
      <c r="F178" s="399"/>
      <c r="G178" s="399"/>
      <c r="H178" s="413"/>
      <c r="I178" s="414"/>
      <c r="J178" s="414"/>
      <c r="K178" s="414"/>
      <c r="L178" s="414"/>
      <c r="M178" s="410"/>
      <c r="N178" s="410"/>
      <c r="O178" s="47"/>
      <c r="P178" s="47"/>
    </row>
    <row r="179" spans="1:17" s="49" customFormat="1" ht="15.75" hidden="1" customHeight="1" x14ac:dyDescent="0.25">
      <c r="A179" s="26">
        <v>32</v>
      </c>
      <c r="B179" s="27" t="s">
        <v>16</v>
      </c>
      <c r="C179" s="27"/>
      <c r="D179" s="27"/>
      <c r="E179" s="29">
        <f>SUM(E180:E180)</f>
        <v>10000</v>
      </c>
      <c r="F179" s="29"/>
      <c r="G179" s="29"/>
      <c r="H179" s="39"/>
      <c r="I179" s="39"/>
      <c r="J179" s="39"/>
      <c r="K179" s="39"/>
      <c r="L179" s="39"/>
      <c r="M179" s="39"/>
      <c r="N179" s="39"/>
      <c r="O179" s="49">
        <v>0</v>
      </c>
      <c r="P179" s="49">
        <v>0</v>
      </c>
      <c r="Q179" s="49">
        <f>SUM(E179:K179)</f>
        <v>10000</v>
      </c>
    </row>
    <row r="180" spans="1:17" ht="14.25" hidden="1" customHeight="1" x14ac:dyDescent="0.25">
      <c r="A180" s="30">
        <v>322</v>
      </c>
      <c r="B180" s="31" t="s">
        <v>112</v>
      </c>
      <c r="C180" s="31"/>
      <c r="D180" s="31"/>
      <c r="E180" s="80">
        <v>10000</v>
      </c>
      <c r="F180" s="80"/>
      <c r="G180" s="80"/>
      <c r="H180" s="52"/>
      <c r="I180" s="52"/>
      <c r="J180" s="52"/>
      <c r="K180" s="52"/>
      <c r="L180" s="52"/>
      <c r="M180" s="52"/>
      <c r="N180" s="52"/>
      <c r="O180" s="19">
        <v>0</v>
      </c>
      <c r="P180" s="19">
        <v>0</v>
      </c>
      <c r="Q180" s="49"/>
    </row>
    <row r="181" spans="1:17" ht="31.15" hidden="1" customHeight="1" x14ac:dyDescent="0.25">
      <c r="A181" s="40">
        <v>42</v>
      </c>
      <c r="B181" s="41" t="s">
        <v>21</v>
      </c>
      <c r="C181" s="41"/>
      <c r="D181" s="41"/>
      <c r="E181" s="43">
        <f>SUM(E182:E182)</f>
        <v>90000</v>
      </c>
      <c r="F181" s="43"/>
      <c r="G181" s="43"/>
      <c r="H181" s="39"/>
      <c r="I181" s="39"/>
      <c r="J181" s="39"/>
      <c r="K181" s="39"/>
      <c r="L181" s="39"/>
      <c r="M181" s="39"/>
      <c r="N181" s="39"/>
      <c r="Q181" s="49">
        <f>SUM(E181:K181)</f>
        <v>90000</v>
      </c>
    </row>
    <row r="182" spans="1:17" ht="15.6" hidden="1" customHeight="1" x14ac:dyDescent="0.25">
      <c r="A182" s="33">
        <v>423</v>
      </c>
      <c r="B182" s="34" t="s">
        <v>132</v>
      </c>
      <c r="C182" s="34"/>
      <c r="D182" s="34"/>
      <c r="E182" s="54">
        <v>90000</v>
      </c>
      <c r="F182" s="54"/>
      <c r="G182" s="54"/>
      <c r="H182" s="52"/>
      <c r="I182" s="52"/>
      <c r="J182" s="52"/>
      <c r="K182" s="52"/>
      <c r="L182" s="52"/>
      <c r="M182" s="52"/>
      <c r="N182" s="52"/>
      <c r="Q182" s="49"/>
    </row>
    <row r="183" spans="1:17" s="44" customFormat="1" ht="15.6" hidden="1" customHeight="1" x14ac:dyDescent="0.25">
      <c r="A183" s="415" t="s">
        <v>102</v>
      </c>
      <c r="B183" s="416"/>
      <c r="C183" s="62"/>
      <c r="D183" s="62"/>
      <c r="E183" s="37">
        <f>SUM(E179,E181)</f>
        <v>100000</v>
      </c>
      <c r="F183" s="37"/>
      <c r="G183" s="37"/>
      <c r="H183" s="39"/>
      <c r="I183" s="39"/>
      <c r="J183" s="39"/>
      <c r="K183" s="39"/>
      <c r="L183" s="39"/>
      <c r="M183" s="39"/>
      <c r="N183" s="39"/>
      <c r="O183" s="74" t="e">
        <f>SUM(#REF!,O179,#REF!,#REF!,O181)</f>
        <v>#REF!</v>
      </c>
      <c r="P183" s="37" t="e">
        <f>SUM(#REF!,P179,#REF!,#REF!,P181)</f>
        <v>#REF!</v>
      </c>
      <c r="Q183" s="37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417" t="s">
        <v>133</v>
      </c>
      <c r="B185" s="417"/>
      <c r="C185" s="417"/>
      <c r="D185" s="417"/>
      <c r="E185" s="417"/>
      <c r="F185" s="356"/>
      <c r="G185" s="356"/>
    </row>
    <row r="186" spans="1:17" ht="15.6" hidden="1" customHeight="1" x14ac:dyDescent="0.25">
      <c r="A186" s="44" t="s">
        <v>134</v>
      </c>
    </row>
    <row r="187" spans="1:17" s="46" customFormat="1" ht="19.5" hidden="1" customHeight="1" x14ac:dyDescent="0.2">
      <c r="A187" s="402" t="s">
        <v>97</v>
      </c>
      <c r="B187" s="404" t="s">
        <v>63</v>
      </c>
      <c r="C187" s="24"/>
      <c r="D187" s="24"/>
      <c r="E187" s="398" t="s">
        <v>1</v>
      </c>
      <c r="F187" s="398"/>
      <c r="G187" s="398"/>
      <c r="H187" s="413"/>
      <c r="I187" s="414"/>
      <c r="J187" s="414"/>
      <c r="K187" s="414"/>
      <c r="L187" s="414"/>
      <c r="M187" s="410"/>
      <c r="N187" s="410"/>
      <c r="O187" s="45" t="s">
        <v>78</v>
      </c>
      <c r="P187" s="45" t="s">
        <v>79</v>
      </c>
    </row>
    <row r="188" spans="1:17" s="46" customFormat="1" ht="25.5" hidden="1" customHeight="1" x14ac:dyDescent="0.2">
      <c r="A188" s="403"/>
      <c r="B188" s="405"/>
      <c r="C188" s="25"/>
      <c r="D188" s="25"/>
      <c r="E188" s="399"/>
      <c r="F188" s="399"/>
      <c r="G188" s="399"/>
      <c r="H188" s="413"/>
      <c r="I188" s="414"/>
      <c r="J188" s="414"/>
      <c r="K188" s="414"/>
      <c r="L188" s="414"/>
      <c r="M188" s="410"/>
      <c r="N188" s="410"/>
      <c r="O188" s="47"/>
      <c r="P188" s="47"/>
    </row>
    <row r="189" spans="1:17" s="49" customFormat="1" ht="15.75" hidden="1" customHeight="1" x14ac:dyDescent="0.25">
      <c r="A189" s="26">
        <v>32</v>
      </c>
      <c r="B189" s="27" t="s">
        <v>16</v>
      </c>
      <c r="C189" s="27"/>
      <c r="D189" s="27"/>
      <c r="E189" s="29">
        <f>SUM(E190:E191)</f>
        <v>0</v>
      </c>
      <c r="F189" s="29"/>
      <c r="G189" s="29"/>
      <c r="H189" s="39"/>
      <c r="I189" s="39"/>
      <c r="J189" s="39"/>
      <c r="K189" s="39"/>
      <c r="L189" s="39"/>
      <c r="M189" s="39"/>
      <c r="N189" s="39"/>
      <c r="O189" s="49">
        <v>0</v>
      </c>
      <c r="P189" s="49">
        <v>0</v>
      </c>
      <c r="Q189" s="49">
        <f>SUM(E189:K189)</f>
        <v>0</v>
      </c>
    </row>
    <row r="190" spans="1:17" ht="12.75" hidden="1" customHeight="1" x14ac:dyDescent="0.25">
      <c r="A190" s="30">
        <v>321</v>
      </c>
      <c r="B190" s="31" t="s">
        <v>111</v>
      </c>
      <c r="C190" s="31"/>
      <c r="D190" s="31"/>
      <c r="E190" s="80"/>
      <c r="F190" s="80"/>
      <c r="G190" s="80"/>
      <c r="H190" s="52"/>
      <c r="I190" s="52"/>
      <c r="J190" s="52"/>
      <c r="K190" s="52"/>
      <c r="L190" s="52"/>
      <c r="M190" s="52"/>
      <c r="N190" s="52"/>
      <c r="O190" s="19">
        <v>0</v>
      </c>
      <c r="P190" s="19">
        <v>0</v>
      </c>
      <c r="Q190" s="49"/>
    </row>
    <row r="191" spans="1:17" ht="18" hidden="1" customHeight="1" x14ac:dyDescent="0.25">
      <c r="A191" s="30">
        <v>323</v>
      </c>
      <c r="B191" s="31" t="s">
        <v>98</v>
      </c>
      <c r="C191" s="31"/>
      <c r="D191" s="31"/>
      <c r="E191" s="80"/>
      <c r="F191" s="80"/>
      <c r="G191" s="80"/>
      <c r="H191" s="52"/>
      <c r="I191" s="52"/>
      <c r="J191" s="52"/>
      <c r="K191" s="52"/>
      <c r="L191" s="52"/>
      <c r="M191" s="52"/>
      <c r="N191" s="52"/>
      <c r="Q191" s="49"/>
    </row>
    <row r="192" spans="1:17" ht="31.15" hidden="1" customHeight="1" x14ac:dyDescent="0.25">
      <c r="A192" s="40">
        <v>42</v>
      </c>
      <c r="B192" s="41" t="s">
        <v>135</v>
      </c>
      <c r="C192" s="41"/>
      <c r="D192" s="41"/>
      <c r="E192" s="43">
        <f>SUM(E193)</f>
        <v>0</v>
      </c>
      <c r="F192" s="43"/>
      <c r="G192" s="43"/>
      <c r="H192" s="39"/>
      <c r="I192" s="39"/>
      <c r="J192" s="39"/>
      <c r="K192" s="39"/>
      <c r="L192" s="39"/>
      <c r="M192" s="39"/>
      <c r="N192" s="39"/>
      <c r="Q192" s="49">
        <f>SUM(E192:K192)</f>
        <v>0</v>
      </c>
    </row>
    <row r="193" spans="1:17" ht="15.6" hidden="1" customHeight="1" x14ac:dyDescent="0.25">
      <c r="A193" s="30">
        <v>422</v>
      </c>
      <c r="B193" s="31" t="s">
        <v>101</v>
      </c>
      <c r="C193" s="31"/>
      <c r="D193" s="31"/>
      <c r="E193" s="51"/>
      <c r="F193" s="51"/>
      <c r="G193" s="51"/>
      <c r="H193" s="52"/>
      <c r="I193" s="52"/>
      <c r="J193" s="52"/>
      <c r="K193" s="52"/>
      <c r="L193" s="52"/>
      <c r="M193" s="52"/>
      <c r="N193" s="52"/>
      <c r="Q193" s="49"/>
    </row>
    <row r="194" spans="1:17" s="49" customFormat="1" ht="31.15" hidden="1" customHeight="1" x14ac:dyDescent="0.25">
      <c r="A194" s="40">
        <v>45</v>
      </c>
      <c r="B194" s="41" t="s">
        <v>136</v>
      </c>
      <c r="C194" s="41"/>
      <c r="D194" s="41"/>
      <c r="E194" s="43">
        <f>SUM(E195)</f>
        <v>0</v>
      </c>
      <c r="F194" s="43"/>
      <c r="G194" s="43"/>
      <c r="H194" s="39"/>
      <c r="I194" s="39"/>
      <c r="J194" s="39"/>
      <c r="K194" s="39"/>
      <c r="L194" s="39"/>
      <c r="M194" s="39"/>
      <c r="N194" s="39"/>
    </row>
    <row r="195" spans="1:17" ht="15.6" hidden="1" customHeight="1" x14ac:dyDescent="0.25">
      <c r="A195" s="30">
        <v>451</v>
      </c>
      <c r="B195" s="31" t="s">
        <v>137</v>
      </c>
      <c r="C195" s="31"/>
      <c r="D195" s="31"/>
      <c r="E195" s="51"/>
      <c r="F195" s="51"/>
      <c r="G195" s="51"/>
      <c r="H195" s="52"/>
      <c r="I195" s="52"/>
      <c r="J195" s="52"/>
      <c r="K195" s="52"/>
      <c r="L195" s="52"/>
      <c r="M195" s="52"/>
      <c r="N195" s="52"/>
    </row>
    <row r="196" spans="1:17" s="44" customFormat="1" ht="15.6" hidden="1" customHeight="1" x14ac:dyDescent="0.25">
      <c r="A196" s="424" t="s">
        <v>102</v>
      </c>
      <c r="B196" s="425"/>
      <c r="C196" s="100"/>
      <c r="D196" s="100"/>
      <c r="E196" s="101">
        <f>SUM(E189,E192,E194)</f>
        <v>0</v>
      </c>
      <c r="F196" s="101"/>
      <c r="G196" s="101"/>
      <c r="H196" s="39"/>
      <c r="I196" s="39"/>
      <c r="J196" s="39"/>
      <c r="K196" s="39"/>
      <c r="L196" s="39"/>
      <c r="M196" s="39"/>
      <c r="N196" s="39"/>
      <c r="O196" s="74" t="e">
        <f>SUM(#REF!,O189,#REF!,#REF!,O192)</f>
        <v>#REF!</v>
      </c>
      <c r="P196" s="37" t="e">
        <f>SUM(#REF!,P189,#REF!,#REF!,P192)</f>
        <v>#REF!</v>
      </c>
      <c r="Q196" s="37" t="e">
        <f>SUM(#REF!,Q189,#REF!,#REF!,Q192)</f>
        <v>#REF!</v>
      </c>
    </row>
    <row r="197" spans="1:17" s="102" customFormat="1" ht="11.25" hidden="1" customHeight="1" x14ac:dyDescent="0.2">
      <c r="A197" s="69"/>
    </row>
    <row r="198" spans="1:17" ht="15.6" hidden="1" customHeight="1" x14ac:dyDescent="0.25">
      <c r="A198" s="417" t="s">
        <v>138</v>
      </c>
      <c r="B198" s="417"/>
      <c r="C198" s="417"/>
      <c r="D198" s="417"/>
      <c r="E198" s="417"/>
      <c r="F198" s="356"/>
      <c r="G198" s="356"/>
      <c r="H198" s="103"/>
      <c r="I198" s="103"/>
      <c r="J198" s="103"/>
      <c r="K198" s="103"/>
      <c r="L198" s="103"/>
      <c r="M198" s="47"/>
      <c r="N198" s="47"/>
    </row>
    <row r="199" spans="1:17" ht="14.25" hidden="1" customHeight="1" x14ac:dyDescent="0.25">
      <c r="A199" s="104"/>
      <c r="B199" s="104"/>
      <c r="C199" s="104"/>
      <c r="D199" s="104"/>
      <c r="E199" s="104"/>
      <c r="F199" s="356"/>
      <c r="G199" s="356"/>
      <c r="H199" s="103"/>
      <c r="I199" s="103"/>
      <c r="J199" s="103"/>
      <c r="K199" s="103"/>
      <c r="L199" s="103"/>
      <c r="M199" s="47"/>
      <c r="N199" s="47"/>
    </row>
    <row r="200" spans="1:17" ht="15.6" hidden="1" customHeight="1" x14ac:dyDescent="0.25">
      <c r="A200" s="44" t="s">
        <v>134</v>
      </c>
    </row>
    <row r="201" spans="1:17" s="46" customFormat="1" ht="27.75" hidden="1" customHeight="1" x14ac:dyDescent="0.2">
      <c r="A201" s="402" t="s">
        <v>97</v>
      </c>
      <c r="B201" s="404" t="s">
        <v>63</v>
      </c>
      <c r="C201" s="24"/>
      <c r="D201" s="24"/>
      <c r="E201" s="398" t="s">
        <v>1</v>
      </c>
      <c r="F201" s="398"/>
      <c r="G201" s="398"/>
      <c r="H201" s="413"/>
      <c r="I201" s="414"/>
      <c r="J201" s="414"/>
      <c r="K201" s="414"/>
      <c r="L201" s="414"/>
      <c r="M201" s="410"/>
      <c r="N201" s="410"/>
      <c r="O201" s="45" t="s">
        <v>78</v>
      </c>
      <c r="P201" s="45" t="s">
        <v>79</v>
      </c>
    </row>
    <row r="202" spans="1:17" s="46" customFormat="1" ht="15" hidden="1" customHeight="1" x14ac:dyDescent="0.2">
      <c r="A202" s="403"/>
      <c r="B202" s="405"/>
      <c r="C202" s="25"/>
      <c r="D202" s="25"/>
      <c r="E202" s="399"/>
      <c r="F202" s="399"/>
      <c r="G202" s="399"/>
      <c r="H202" s="413"/>
      <c r="I202" s="414"/>
      <c r="J202" s="414"/>
      <c r="K202" s="414"/>
      <c r="L202" s="414"/>
      <c r="M202" s="410"/>
      <c r="N202" s="410"/>
      <c r="O202" s="47"/>
      <c r="P202" s="47"/>
    </row>
    <row r="203" spans="1:17" s="49" customFormat="1" ht="31.15" hidden="1" customHeight="1" x14ac:dyDescent="0.25">
      <c r="A203" s="26">
        <v>45</v>
      </c>
      <c r="B203" s="27" t="s">
        <v>139</v>
      </c>
      <c r="C203" s="27"/>
      <c r="D203" s="27"/>
      <c r="E203" s="29">
        <f>SUM(E204)</f>
        <v>0</v>
      </c>
      <c r="F203" s="29"/>
      <c r="G203" s="29"/>
      <c r="H203" s="39"/>
      <c r="I203" s="39"/>
      <c r="J203" s="39"/>
      <c r="K203" s="39"/>
      <c r="L203" s="39"/>
      <c r="M203" s="39"/>
      <c r="N203" s="39"/>
    </row>
    <row r="204" spans="1:17" ht="16.5" hidden="1" customHeight="1" x14ac:dyDescent="0.25">
      <c r="A204" s="33">
        <v>451</v>
      </c>
      <c r="B204" s="34" t="s">
        <v>137</v>
      </c>
      <c r="C204" s="34"/>
      <c r="D204" s="34"/>
      <c r="E204" s="54"/>
      <c r="F204" s="54"/>
      <c r="G204" s="54"/>
      <c r="H204" s="52"/>
      <c r="I204" s="52"/>
      <c r="J204" s="52"/>
      <c r="K204" s="52"/>
      <c r="L204" s="52"/>
      <c r="M204" s="52"/>
      <c r="N204" s="52"/>
    </row>
    <row r="205" spans="1:17" s="44" customFormat="1" ht="15.6" hidden="1" customHeight="1" x14ac:dyDescent="0.25">
      <c r="A205" s="415" t="s">
        <v>102</v>
      </c>
      <c r="B205" s="416"/>
      <c r="C205" s="62"/>
      <c r="D205" s="62"/>
      <c r="E205" s="37">
        <f>SUM(E203)</f>
        <v>0</v>
      </c>
      <c r="F205" s="37"/>
      <c r="G205" s="37"/>
      <c r="H205" s="39"/>
      <c r="I205" s="39"/>
      <c r="J205" s="39"/>
      <c r="K205" s="39"/>
      <c r="L205" s="39"/>
      <c r="M205" s="39"/>
      <c r="N205" s="39"/>
      <c r="O205" s="74" t="e">
        <f>SUM(#REF!,#REF!,#REF!,#REF!,#REF!)</f>
        <v>#REF!</v>
      </c>
      <c r="P205" s="37" t="e">
        <f>SUM(#REF!,#REF!,#REF!,#REF!,#REF!)</f>
        <v>#REF!</v>
      </c>
      <c r="Q205" s="37" t="e">
        <f>SUM(#REF!,#REF!,#REF!,#REF!,#REF!)</f>
        <v>#REF!</v>
      </c>
    </row>
    <row r="206" spans="1:17" s="44" customFormat="1" ht="15.6" hidden="1" customHeight="1" x14ac:dyDescent="0.25">
      <c r="A206" s="38"/>
      <c r="B206" s="38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1:17" ht="15.6" hidden="1" customHeight="1" x14ac:dyDescent="0.25">
      <c r="A207" s="417" t="s">
        <v>140</v>
      </c>
      <c r="B207" s="417"/>
      <c r="C207" s="417"/>
      <c r="D207" s="417"/>
      <c r="E207" s="417"/>
      <c r="F207" s="356"/>
      <c r="G207" s="356"/>
      <c r="H207" s="39"/>
      <c r="I207" s="39"/>
      <c r="J207" s="39"/>
      <c r="K207" s="39"/>
      <c r="L207" s="39"/>
      <c r="M207" s="39"/>
      <c r="N207" s="39"/>
    </row>
    <row r="208" spans="1:17" ht="15.6" hidden="1" customHeight="1" x14ac:dyDescent="0.25">
      <c r="A208" s="44" t="s">
        <v>134</v>
      </c>
    </row>
    <row r="209" spans="1:17" s="46" customFormat="1" ht="28.5" hidden="1" customHeight="1" x14ac:dyDescent="0.2">
      <c r="A209" s="402" t="s">
        <v>97</v>
      </c>
      <c r="B209" s="404" t="s">
        <v>63</v>
      </c>
      <c r="C209" s="24"/>
      <c r="D209" s="24"/>
      <c r="E209" s="398" t="s">
        <v>1</v>
      </c>
      <c r="F209" s="398"/>
      <c r="G209" s="398"/>
      <c r="H209" s="413"/>
      <c r="I209" s="414"/>
      <c r="J209" s="414"/>
      <c r="K209" s="414"/>
      <c r="L209" s="414"/>
      <c r="M209" s="410"/>
      <c r="N209" s="410"/>
      <c r="O209" s="45" t="s">
        <v>78</v>
      </c>
      <c r="P209" s="45" t="s">
        <v>79</v>
      </c>
    </row>
    <row r="210" spans="1:17" s="46" customFormat="1" ht="15" hidden="1" customHeight="1" x14ac:dyDescent="0.2">
      <c r="A210" s="403"/>
      <c r="B210" s="405"/>
      <c r="C210" s="25"/>
      <c r="D210" s="25"/>
      <c r="E210" s="399"/>
      <c r="F210" s="399"/>
      <c r="G210" s="399"/>
      <c r="H210" s="413"/>
      <c r="I210" s="414"/>
      <c r="J210" s="414"/>
      <c r="K210" s="414"/>
      <c r="L210" s="414"/>
      <c r="M210" s="410"/>
      <c r="N210" s="410"/>
      <c r="O210" s="47"/>
      <c r="P210" s="47"/>
    </row>
    <row r="211" spans="1:17" ht="31.15" hidden="1" customHeight="1" x14ac:dyDescent="0.25">
      <c r="A211" s="26">
        <v>42</v>
      </c>
      <c r="B211" s="27" t="s">
        <v>21</v>
      </c>
      <c r="C211" s="27"/>
      <c r="D211" s="27"/>
      <c r="E211" s="29">
        <f>SUM(E212)</f>
        <v>0</v>
      </c>
      <c r="F211" s="29"/>
      <c r="G211" s="29"/>
      <c r="H211" s="39"/>
      <c r="I211" s="39"/>
      <c r="J211" s="39"/>
      <c r="K211" s="39"/>
      <c r="L211" s="39"/>
      <c r="M211" s="39"/>
      <c r="N211" s="39"/>
      <c r="Q211" s="49">
        <f>SUM(E211:K211)</f>
        <v>0</v>
      </c>
    </row>
    <row r="212" spans="1:17" ht="15.6" hidden="1" customHeight="1" x14ac:dyDescent="0.25">
      <c r="A212" s="30">
        <v>422</v>
      </c>
      <c r="B212" s="31" t="s">
        <v>101</v>
      </c>
      <c r="C212" s="31"/>
      <c r="D212" s="31"/>
      <c r="E212" s="51"/>
      <c r="F212" s="51"/>
      <c r="G212" s="51"/>
      <c r="H212" s="52"/>
      <c r="I212" s="52"/>
      <c r="J212" s="52"/>
      <c r="K212" s="52"/>
      <c r="L212" s="52"/>
      <c r="M212" s="52"/>
      <c r="N212" s="52"/>
      <c r="Q212" s="49"/>
    </row>
    <row r="213" spans="1:17" s="49" customFormat="1" ht="31.15" hidden="1" customHeight="1" x14ac:dyDescent="0.25">
      <c r="A213" s="40">
        <v>45</v>
      </c>
      <c r="B213" s="41" t="s">
        <v>139</v>
      </c>
      <c r="C213" s="41"/>
      <c r="D213" s="41"/>
      <c r="E213" s="43">
        <f>SUM(E214)</f>
        <v>0</v>
      </c>
      <c r="F213" s="43"/>
      <c r="G213" s="43"/>
      <c r="H213" s="39"/>
      <c r="I213" s="39"/>
      <c r="J213" s="39"/>
      <c r="K213" s="39"/>
      <c r="L213" s="39"/>
      <c r="M213" s="39"/>
      <c r="N213" s="39"/>
    </row>
    <row r="214" spans="1:17" ht="15.6" hidden="1" customHeight="1" x14ac:dyDescent="0.25">
      <c r="A214" s="33">
        <v>451</v>
      </c>
      <c r="B214" s="34" t="s">
        <v>137</v>
      </c>
      <c r="C214" s="34"/>
      <c r="D214" s="34"/>
      <c r="E214" s="54"/>
      <c r="F214" s="54"/>
      <c r="G214" s="54"/>
      <c r="H214" s="52"/>
      <c r="I214" s="52"/>
      <c r="J214" s="52"/>
      <c r="K214" s="52"/>
      <c r="L214" s="52"/>
      <c r="M214" s="52"/>
      <c r="N214" s="52"/>
    </row>
    <row r="215" spans="1:17" s="44" customFormat="1" ht="15.6" hidden="1" customHeight="1" x14ac:dyDescent="0.25">
      <c r="A215" s="415" t="s">
        <v>102</v>
      </c>
      <c r="B215" s="416"/>
      <c r="C215" s="62"/>
      <c r="D215" s="62"/>
      <c r="E215" s="37">
        <f>SUM(E211,E213)</f>
        <v>0</v>
      </c>
      <c r="F215" s="37"/>
      <c r="G215" s="37"/>
      <c r="H215" s="39"/>
      <c r="I215" s="39"/>
      <c r="J215" s="39"/>
      <c r="K215" s="39"/>
      <c r="L215" s="39"/>
      <c r="M215" s="39"/>
      <c r="N215" s="39"/>
      <c r="O215" s="74" t="e">
        <f>SUM(#REF!,#REF!,#REF!,#REF!,O211)</f>
        <v>#REF!</v>
      </c>
      <c r="P215" s="37" t="e">
        <f>SUM(#REF!,#REF!,#REF!,#REF!,P211)</f>
        <v>#REF!</v>
      </c>
      <c r="Q215" s="37" t="e">
        <f>SUM(#REF!,#REF!,#REF!,#REF!,Q211)</f>
        <v>#REF!</v>
      </c>
    </row>
    <row r="216" spans="1:17" ht="22.5" hidden="1" customHeight="1" x14ac:dyDescent="0.25">
      <c r="A216" s="426" t="s">
        <v>141</v>
      </c>
      <c r="B216" s="426"/>
      <c r="C216" s="426"/>
      <c r="D216" s="426"/>
      <c r="E216" s="426"/>
      <c r="F216" s="361"/>
      <c r="G216" s="361"/>
    </row>
    <row r="217" spans="1:17" ht="15.6" hidden="1" customHeight="1" x14ac:dyDescent="0.25"/>
    <row r="218" spans="1:17" ht="15.6" hidden="1" customHeight="1" x14ac:dyDescent="0.25">
      <c r="A218" s="98">
        <v>1</v>
      </c>
      <c r="B218" s="44" t="s">
        <v>41</v>
      </c>
      <c r="C218" s="44"/>
      <c r="D218" s="44"/>
      <c r="E218" s="48">
        <f>SUM(E70)</f>
        <v>4243113</v>
      </c>
      <c r="F218" s="48"/>
      <c r="G218" s="48"/>
    </row>
    <row r="219" spans="1:17" ht="15.6" hidden="1" customHeight="1" x14ac:dyDescent="0.25">
      <c r="A219" s="98">
        <v>3</v>
      </c>
      <c r="B219" s="44" t="s">
        <v>54</v>
      </c>
      <c r="C219" s="44"/>
      <c r="D219" s="44"/>
      <c r="E219" s="48">
        <f>SUM(E84)</f>
        <v>2600000</v>
      </c>
      <c r="F219" s="48"/>
      <c r="G219" s="48"/>
    </row>
    <row r="220" spans="1:17" ht="15.6" hidden="1" customHeight="1" x14ac:dyDescent="0.25">
      <c r="A220" s="98">
        <v>4</v>
      </c>
      <c r="B220" s="44" t="s">
        <v>55</v>
      </c>
      <c r="C220" s="44"/>
      <c r="D220" s="44"/>
      <c r="E220" s="48">
        <f>SUM(E103)</f>
        <v>133093420</v>
      </c>
      <c r="F220" s="48"/>
      <c r="G220" s="48"/>
    </row>
    <row r="221" spans="1:17" ht="15.6" hidden="1" customHeight="1" x14ac:dyDescent="0.25">
      <c r="A221" s="98">
        <v>5</v>
      </c>
      <c r="B221" s="44" t="s">
        <v>142</v>
      </c>
      <c r="C221" s="44"/>
      <c r="D221" s="44"/>
      <c r="E221" s="48">
        <f>SUM(E196,E205,E215)</f>
        <v>0</v>
      </c>
      <c r="F221" s="48"/>
      <c r="G221" s="48"/>
    </row>
    <row r="222" spans="1:17" ht="15.6" hidden="1" customHeight="1" x14ac:dyDescent="0.25">
      <c r="A222" s="98">
        <v>6</v>
      </c>
      <c r="B222" s="44" t="s">
        <v>39</v>
      </c>
      <c r="C222" s="44"/>
      <c r="D222" s="44"/>
      <c r="E222" s="48">
        <f>SUM(E114)</f>
        <v>1000000</v>
      </c>
      <c r="F222" s="48"/>
      <c r="G222" s="48"/>
    </row>
    <row r="223" spans="1:17" ht="31.15" hidden="1" customHeight="1" x14ac:dyDescent="0.25">
      <c r="A223" s="93">
        <v>7</v>
      </c>
      <c r="B223" s="105" t="s">
        <v>24</v>
      </c>
      <c r="C223" s="105"/>
      <c r="D223" s="105"/>
      <c r="E223" s="39">
        <f>SUM(E183)</f>
        <v>100000</v>
      </c>
      <c r="F223" s="39"/>
      <c r="G223" s="39"/>
    </row>
    <row r="224" spans="1:17" ht="15.6" hidden="1" customHeight="1" x14ac:dyDescent="0.25">
      <c r="A224" s="98"/>
      <c r="B224" s="44"/>
      <c r="C224" s="44"/>
      <c r="D224" s="44"/>
      <c r="E224" s="48"/>
      <c r="F224" s="48"/>
      <c r="G224" s="48"/>
    </row>
    <row r="225" spans="1:16" ht="15.6" hidden="1" customHeight="1" x14ac:dyDescent="0.25">
      <c r="A225" s="73"/>
      <c r="B225" s="44"/>
      <c r="C225" s="44"/>
      <c r="D225" s="44"/>
      <c r="E225" s="48">
        <f>SUM(E218,E219,E220,E221,E222,E223)</f>
        <v>141036533</v>
      </c>
      <c r="F225" s="48"/>
      <c r="G225" s="48"/>
    </row>
    <row r="226" spans="1:16" ht="15.6" hidden="1" customHeight="1" x14ac:dyDescent="0.25">
      <c r="A226" s="73"/>
      <c r="B226" s="44"/>
      <c r="C226" s="44"/>
      <c r="D226" s="44"/>
      <c r="E226" s="48"/>
      <c r="F226" s="48"/>
      <c r="G226" s="48"/>
    </row>
    <row r="227" spans="1:16" ht="27.75" hidden="1" customHeight="1" x14ac:dyDescent="0.25">
      <c r="A227" s="427" t="s">
        <v>143</v>
      </c>
      <c r="B227" s="427"/>
      <c r="C227" s="427"/>
      <c r="D227" s="427"/>
      <c r="E227" s="427"/>
      <c r="F227" s="357"/>
      <c r="G227" s="357"/>
      <c r="H227" s="106"/>
    </row>
    <row r="228" spans="1:16" ht="15.6" hidden="1" customHeight="1" x14ac:dyDescent="0.25">
      <c r="A228" s="417" t="s">
        <v>94</v>
      </c>
      <c r="B228" s="417"/>
      <c r="C228" s="417"/>
      <c r="D228" s="417"/>
      <c r="E228" s="38"/>
      <c r="F228" s="38"/>
      <c r="G228" s="38"/>
      <c r="H228" s="106"/>
    </row>
    <row r="229" spans="1:16" ht="25.5" hidden="1" customHeight="1" x14ac:dyDescent="0.25">
      <c r="A229" s="428" t="s">
        <v>144</v>
      </c>
      <c r="B229" s="428"/>
      <c r="C229" s="428"/>
      <c r="D229" s="428"/>
      <c r="E229" s="428"/>
      <c r="F229" s="362"/>
      <c r="G229" s="362"/>
      <c r="H229" s="106"/>
    </row>
    <row r="230" spans="1:16" ht="15.6" hidden="1" customHeight="1" x14ac:dyDescent="0.25">
      <c r="A230" s="402" t="s">
        <v>97</v>
      </c>
      <c r="B230" s="404" t="s">
        <v>63</v>
      </c>
      <c r="C230" s="24"/>
      <c r="D230" s="24"/>
      <c r="E230" s="398" t="s">
        <v>1</v>
      </c>
      <c r="F230" s="398"/>
      <c r="G230" s="398"/>
      <c r="H230" s="106"/>
    </row>
    <row r="231" spans="1:16" ht="37.5" hidden="1" customHeight="1" x14ac:dyDescent="0.25">
      <c r="A231" s="403"/>
      <c r="B231" s="405"/>
      <c r="C231" s="25"/>
      <c r="D231" s="25"/>
      <c r="E231" s="399"/>
      <c r="F231" s="399"/>
      <c r="G231" s="399"/>
      <c r="H231" s="106"/>
    </row>
    <row r="232" spans="1:16" ht="15.6" hidden="1" customHeight="1" x14ac:dyDescent="0.25">
      <c r="A232" s="26">
        <v>922</v>
      </c>
      <c r="B232" s="27" t="s">
        <v>52</v>
      </c>
      <c r="C232" s="27"/>
      <c r="D232" s="27"/>
      <c r="E232" s="29">
        <f>SUM(E233:E233)</f>
        <v>10000000</v>
      </c>
      <c r="F232" s="29"/>
      <c r="G232" s="29"/>
    </row>
    <row r="233" spans="1:16" ht="15.6" hidden="1" customHeight="1" x14ac:dyDescent="0.25">
      <c r="A233" s="33">
        <v>92221</v>
      </c>
      <c r="B233" s="34" t="s">
        <v>145</v>
      </c>
      <c r="C233" s="34"/>
      <c r="D233" s="34"/>
      <c r="E233" s="35">
        <v>10000000</v>
      </c>
      <c r="F233" s="35"/>
      <c r="G233" s="35"/>
    </row>
    <row r="234" spans="1:16" ht="15.6" hidden="1" customHeight="1" x14ac:dyDescent="0.25">
      <c r="A234" s="415" t="s">
        <v>102</v>
      </c>
      <c r="B234" s="416"/>
      <c r="C234" s="62"/>
      <c r="D234" s="62"/>
      <c r="E234" s="37">
        <f>SUM(E232)</f>
        <v>10000000</v>
      </c>
      <c r="F234" s="37"/>
      <c r="G234" s="37"/>
    </row>
    <row r="235" spans="1:16" ht="15.6" hidden="1" customHeight="1" x14ac:dyDescent="0.25">
      <c r="A235" s="38"/>
      <c r="B235" s="38"/>
      <c r="C235" s="38"/>
      <c r="D235" s="38"/>
      <c r="E235" s="39"/>
      <c r="F235" s="39"/>
      <c r="G235" s="39"/>
    </row>
    <row r="236" spans="1:16" ht="15.6" hidden="1" customHeight="1" x14ac:dyDescent="0.25">
      <c r="A236" s="73"/>
      <c r="B236" s="44"/>
      <c r="C236" s="44"/>
      <c r="D236" s="44"/>
      <c r="E236" s="48"/>
      <c r="F236" s="48"/>
      <c r="G236" s="48"/>
    </row>
    <row r="237" spans="1:16" ht="15.6" hidden="1" customHeight="1" x14ac:dyDescent="0.25">
      <c r="A237" s="415" t="s">
        <v>28</v>
      </c>
      <c r="B237" s="416"/>
      <c r="C237" s="62"/>
      <c r="D237" s="62"/>
      <c r="E237" s="107">
        <f>SUM(E70,E84,E103,E114,E183,E196,E205,E215)</f>
        <v>141036533</v>
      </c>
      <c r="F237" s="107"/>
      <c r="G237" s="107"/>
      <c r="H237" s="44"/>
      <c r="I237" s="44"/>
      <c r="J237" s="44"/>
      <c r="K237" s="44"/>
      <c r="L237" s="44"/>
      <c r="M237" s="44"/>
      <c r="N237" s="44"/>
      <c r="O237" s="108" t="e">
        <f>SUM(#REF!,O119,#REF!,O146,O159,O173,#REF!)</f>
        <v>#REF!</v>
      </c>
      <c r="P237" s="107" t="e">
        <f>SUM(#REF!,P119,#REF!,P146,P159,P173,#REF!)</f>
        <v>#REF!</v>
      </c>
    </row>
    <row r="238" spans="1:16" ht="15.6" hidden="1" customHeight="1" x14ac:dyDescent="0.25">
      <c r="A238" s="415" t="s">
        <v>146</v>
      </c>
      <c r="B238" s="416"/>
      <c r="C238" s="62"/>
      <c r="D238" s="62"/>
      <c r="E238" s="63">
        <f>SUM(E237,E234)</f>
        <v>151036533</v>
      </c>
      <c r="F238" s="63"/>
      <c r="G238" s="63"/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ht="15.6" hidden="1" customHeight="1" x14ac:dyDescent="0.25">
      <c r="A239" s="38"/>
      <c r="B239" s="38"/>
      <c r="C239" s="38"/>
      <c r="D239" s="38"/>
      <c r="E239" s="69"/>
      <c r="F239" s="69"/>
      <c r="G239" s="69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x14ac:dyDescent="0.25">
      <c r="A240" s="109"/>
      <c r="B240" s="109"/>
      <c r="C240" s="109"/>
      <c r="D240" s="109"/>
      <c r="E240" s="110"/>
      <c r="F240" s="110"/>
      <c r="G240" s="110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8" ht="18.75" x14ac:dyDescent="0.25">
      <c r="A241" s="363" t="s">
        <v>147</v>
      </c>
      <c r="B241" s="363"/>
      <c r="C241" s="363"/>
      <c r="D241" s="363"/>
      <c r="E241" s="363"/>
      <c r="F241" s="358"/>
      <c r="G241" s="358"/>
      <c r="H241" s="111"/>
    </row>
    <row r="242" spans="1:8" x14ac:dyDescent="0.25">
      <c r="A242" s="111"/>
      <c r="B242" s="111"/>
      <c r="C242" s="111"/>
      <c r="D242" s="111"/>
      <c r="E242" s="111"/>
      <c r="F242" s="111"/>
      <c r="G242" s="111"/>
      <c r="H242" s="111"/>
    </row>
    <row r="243" spans="1:8" ht="46.5" customHeight="1" x14ac:dyDescent="0.25">
      <c r="A243" s="112" t="s">
        <v>148</v>
      </c>
      <c r="B243" s="113" t="s">
        <v>149</v>
      </c>
      <c r="C243" s="114" t="s">
        <v>169</v>
      </c>
      <c r="D243" s="114" t="s">
        <v>170</v>
      </c>
      <c r="E243" s="305" t="s">
        <v>275</v>
      </c>
      <c r="F243" s="305" t="s">
        <v>278</v>
      </c>
      <c r="G243" s="305" t="s">
        <v>279</v>
      </c>
    </row>
    <row r="244" spans="1:8" s="73" customFormat="1" x14ac:dyDescent="0.25">
      <c r="A244" s="115">
        <v>1</v>
      </c>
      <c r="B244" s="116" t="s">
        <v>150</v>
      </c>
      <c r="C244" s="143"/>
      <c r="D244" s="144"/>
      <c r="E244" s="145"/>
      <c r="F244" s="145"/>
      <c r="G244" s="145"/>
    </row>
    <row r="245" spans="1:8" x14ac:dyDescent="0.25">
      <c r="A245" s="117"/>
      <c r="B245" s="118" t="s">
        <v>151</v>
      </c>
      <c r="C245" s="148" t="e">
        <f>SUM('RAČUN PRIHODA I RASHODA'!#REF!)</f>
        <v>#REF!</v>
      </c>
      <c r="D245" s="149" t="e">
        <f>SUM('RAČUN PRIHODA I RASHODA'!#REF!)</f>
        <v>#REF!</v>
      </c>
      <c r="E245" s="150">
        <f>SUM('RAČUN PRIHODA I RASHODA'!E23)</f>
        <v>439476</v>
      </c>
      <c r="F245" s="150">
        <f>SUM('RAČUN PRIHODA I RASHODA'!F23)</f>
        <v>440756</v>
      </c>
      <c r="G245" s="150">
        <f>SUM('RAČUN PRIHODA I RASHODA'!G23)</f>
        <v>443176</v>
      </c>
    </row>
    <row r="246" spans="1:8" x14ac:dyDescent="0.25">
      <c r="A246" s="119"/>
      <c r="B246" s="120" t="s">
        <v>152</v>
      </c>
      <c r="C246" s="132" t="e">
        <f>SUM('RAČUN PRIHODA I RASHODA'!#REF!,'RAČUN PRIHODA I RASHODA'!#REF!,'RAČUN PRIHODA I RASHODA'!#REF!)</f>
        <v>#REF!</v>
      </c>
      <c r="D246" s="133" t="e">
        <f>SUM('RAČUN PRIHODA I RASHODA'!#REF!,'RAČUN PRIHODA I RASHODA'!#REF!,'RAČUN PRIHODA I RASHODA'!#REF!)</f>
        <v>#REF!</v>
      </c>
      <c r="E246" s="133">
        <f>'RAČUN PRIHODA I RASHODA'!E78+'RAČUN PRIHODA I RASHODA'!E98</f>
        <v>439476</v>
      </c>
      <c r="F246" s="133">
        <f>'RAČUN PRIHODA I RASHODA'!F78+'RAČUN PRIHODA I RASHODA'!F98</f>
        <v>440756</v>
      </c>
      <c r="G246" s="133">
        <f>'RAČUN PRIHODA I RASHODA'!G78+'RAČUN PRIHODA I RASHODA'!G98</f>
        <v>443176</v>
      </c>
    </row>
    <row r="247" spans="1:8" s="44" customFormat="1" x14ac:dyDescent="0.25">
      <c r="A247" s="429" t="s">
        <v>153</v>
      </c>
      <c r="B247" s="430"/>
      <c r="C247" s="125" t="e">
        <f t="shared" ref="C247:D247" si="20">SUM(C245-C246-C281)</f>
        <v>#REF!</v>
      </c>
      <c r="D247" s="125" t="e">
        <f t="shared" si="20"/>
        <v>#REF!</v>
      </c>
      <c r="E247" s="125">
        <f t="shared" ref="E247:G247" si="21">SUM(E245-E246-E281)</f>
        <v>0</v>
      </c>
      <c r="F247" s="125">
        <f t="shared" si="21"/>
        <v>0</v>
      </c>
      <c r="G247" s="125">
        <f t="shared" si="21"/>
        <v>0</v>
      </c>
    </row>
    <row r="248" spans="1:8" s="73" customFormat="1" x14ac:dyDescent="0.25">
      <c r="A248" s="115" t="s">
        <v>154</v>
      </c>
      <c r="B248" s="163" t="s">
        <v>54</v>
      </c>
      <c r="C248" s="159"/>
      <c r="D248" s="151"/>
      <c r="E248" s="127"/>
      <c r="F248" s="127"/>
      <c r="G248" s="127"/>
    </row>
    <row r="249" spans="1:8" x14ac:dyDescent="0.25">
      <c r="A249" s="117"/>
      <c r="B249" s="162" t="s">
        <v>151</v>
      </c>
      <c r="C249" s="157" t="e">
        <f>SUM('RAČUN PRIHODA I RASHODA'!#REF!)</f>
        <v>#REF!</v>
      </c>
      <c r="D249" s="122" t="e">
        <f>SUM('RAČUN PRIHODA I RASHODA'!#REF!)</f>
        <v>#REF!</v>
      </c>
      <c r="E249" s="123">
        <f>SUM('RAČUN PRIHODA I RASHODA'!E19)</f>
        <v>4000</v>
      </c>
      <c r="F249" s="123">
        <f>SUM('RAČUN PRIHODA I RASHODA'!F19)</f>
        <v>4000</v>
      </c>
      <c r="G249" s="123">
        <f>SUM('RAČUN PRIHODA I RASHODA'!G19)</f>
        <v>4000</v>
      </c>
    </row>
    <row r="250" spans="1:8" x14ac:dyDescent="0.25">
      <c r="A250" s="119"/>
      <c r="B250" s="164" t="s">
        <v>152</v>
      </c>
      <c r="C250" s="155" t="e">
        <f>SUM('RAČUN PRIHODA I RASHODA'!#REF!,'RAČUN PRIHODA I RASHODA'!#REF!,'RAČUN PRIHODA I RASHODA'!#REF!,'RAČUN PRIHODA I RASHODA'!#REF!,'RAČUN PRIHODA I RASHODA'!#REF!)</f>
        <v>#REF!</v>
      </c>
      <c r="D250" s="152" t="e">
        <f>SUM('RAČUN PRIHODA I RASHODA'!#REF!,'RAČUN PRIHODA I RASHODA'!#REF!,'RAČUN PRIHODA I RASHODA'!#REF!,'RAČUN PRIHODA I RASHODA'!#REF!,'RAČUN PRIHODA I RASHODA'!#REF!)</f>
        <v>#REF!</v>
      </c>
      <c r="E250" s="152">
        <f>'RAČUN PRIHODA I RASHODA'!E83</f>
        <v>4000</v>
      </c>
      <c r="F250" s="152">
        <f>'RAČUN PRIHODA I RASHODA'!F83</f>
        <v>4000</v>
      </c>
      <c r="G250" s="152">
        <f>'RAČUN PRIHODA I RASHODA'!G83</f>
        <v>4000</v>
      </c>
    </row>
    <row r="251" spans="1:8" x14ac:dyDescent="0.25">
      <c r="A251" s="429" t="s">
        <v>155</v>
      </c>
      <c r="B251" s="430"/>
      <c r="C251" s="124" t="e">
        <f>SUM(C249-C250)</f>
        <v>#REF!</v>
      </c>
      <c r="D251" s="125" t="e">
        <f>SUM(D249-D250)</f>
        <v>#REF!</v>
      </c>
      <c r="E251" s="126">
        <f>SUM(E249-E250)</f>
        <v>0</v>
      </c>
      <c r="F251" s="126">
        <f t="shared" ref="F251:G251" si="22">SUM(F249-F250)</f>
        <v>0</v>
      </c>
      <c r="G251" s="126">
        <f t="shared" si="22"/>
        <v>0</v>
      </c>
    </row>
    <row r="252" spans="1:8" s="73" customFormat="1" x14ac:dyDescent="0.25">
      <c r="A252" s="115" t="s">
        <v>156</v>
      </c>
      <c r="B252" s="163" t="s">
        <v>35</v>
      </c>
      <c r="C252" s="158"/>
      <c r="D252" s="153"/>
      <c r="E252" s="128"/>
      <c r="F252" s="128"/>
      <c r="G252" s="128"/>
    </row>
    <row r="253" spans="1:8" x14ac:dyDescent="0.25">
      <c r="A253" s="117"/>
      <c r="B253" s="162" t="s">
        <v>151</v>
      </c>
      <c r="C253" s="157" t="e">
        <f>SUM('RAČUN PRIHODA I RASHODA'!#REF!)</f>
        <v>#REF!</v>
      </c>
      <c r="D253" s="122" t="e">
        <f>SUM('RAČUN PRIHODA I RASHODA'!#REF!)</f>
        <v>#REF!</v>
      </c>
      <c r="E253" s="123">
        <f>SUM('RAČUN PRIHODA I RASHODA'!E12)</f>
        <v>2700</v>
      </c>
      <c r="F253" s="123">
        <f>SUM('RAČUN PRIHODA I RASHODA'!F12)</f>
        <v>2700</v>
      </c>
      <c r="G253" s="123">
        <f>SUM('RAČUN PRIHODA I RASHODA'!G12)</f>
        <v>2700</v>
      </c>
    </row>
    <row r="254" spans="1:8" x14ac:dyDescent="0.25">
      <c r="A254" s="119"/>
      <c r="B254" s="164" t="s">
        <v>152</v>
      </c>
      <c r="C254" s="155" t="e">
        <f>SUM('RAČUN PRIHODA I RASHODA'!#REF!,'RAČUN PRIHODA I RASHODA'!#REF!,'RAČUN PRIHODA I RASHODA'!#REF!,'RAČUN PRIHODA I RASHODA'!#REF!)</f>
        <v>#REF!</v>
      </c>
      <c r="D254" s="152" t="e">
        <f>SUM('RAČUN PRIHODA I RASHODA'!#REF!,'RAČUN PRIHODA I RASHODA'!#REF!,'RAČUN PRIHODA I RASHODA'!#REF!,'RAČUN PRIHODA I RASHODA'!#REF!)</f>
        <v>#REF!</v>
      </c>
      <c r="E254" s="152">
        <f>'RAČUN PRIHODA I RASHODA'!E88</f>
        <v>2700</v>
      </c>
      <c r="F254" s="152">
        <f>'RAČUN PRIHODA I RASHODA'!F88</f>
        <v>2700</v>
      </c>
      <c r="G254" s="152">
        <f>'RAČUN PRIHODA I RASHODA'!G88</f>
        <v>2700</v>
      </c>
    </row>
    <row r="255" spans="1:8" x14ac:dyDescent="0.25">
      <c r="A255" s="429" t="s">
        <v>157</v>
      </c>
      <c r="B255" s="430"/>
      <c r="C255" s="124" t="e">
        <f>SUM(C253-C254)</f>
        <v>#REF!</v>
      </c>
      <c r="D255" s="125" t="e">
        <f>SUM(D253-D254)</f>
        <v>#REF!</v>
      </c>
      <c r="E255" s="126">
        <f>SUM(E253-E254)</f>
        <v>0</v>
      </c>
      <c r="F255" s="126">
        <f t="shared" ref="F255:G255" si="23">SUM(F253-F254)</f>
        <v>0</v>
      </c>
      <c r="G255" s="126">
        <f t="shared" si="23"/>
        <v>0</v>
      </c>
    </row>
    <row r="256" spans="1:8" s="73" customFormat="1" x14ac:dyDescent="0.25">
      <c r="A256" s="115" t="s">
        <v>158</v>
      </c>
      <c r="B256" s="163" t="s">
        <v>33</v>
      </c>
      <c r="C256" s="158"/>
      <c r="D256" s="153"/>
      <c r="E256" s="128"/>
      <c r="F256" s="128"/>
      <c r="G256" s="128"/>
    </row>
    <row r="257" spans="1:7" x14ac:dyDescent="0.25">
      <c r="A257" s="117"/>
      <c r="B257" s="162" t="s">
        <v>151</v>
      </c>
      <c r="C257" s="157" t="e">
        <f>SUM('RAČUN PRIHODA I RASHODA'!#REF!)</f>
        <v>#REF!</v>
      </c>
      <c r="D257" s="122" t="e">
        <f>SUM('RAČUN PRIHODA I RASHODA'!#REF!)</f>
        <v>#REF!</v>
      </c>
      <c r="E257" s="123">
        <f>SUM('RAČUN PRIHODA I RASHODA'!E6)</f>
        <v>0</v>
      </c>
      <c r="F257" s="123">
        <f>SUM('RAČUN PRIHODA I RASHODA'!F6)</f>
        <v>0</v>
      </c>
      <c r="G257" s="123">
        <f>SUM('RAČUN PRIHODA I RASHODA'!G6)</f>
        <v>0</v>
      </c>
    </row>
    <row r="258" spans="1:7" x14ac:dyDescent="0.25">
      <c r="A258" s="119"/>
      <c r="B258" s="164" t="s">
        <v>152</v>
      </c>
      <c r="C258" s="155" t="e">
        <f>SUM('RAČUN PRIHODA I RASHODA'!#REF!,'RAČUN PRIHODA I RASHODA'!#REF!,'RAČUN PRIHODA I RASHODA'!#REF!,'RAČUN PRIHODA I RASHODA'!#REF!)</f>
        <v>#REF!</v>
      </c>
      <c r="D258" s="152" t="e">
        <f>SUM('RAČUN PRIHODA I RASHODA'!#REF!,'RAČUN PRIHODA I RASHODA'!#REF!,'RAČUN PRIHODA I RASHODA'!#REF!,'RAČUN PRIHODA I RASHODA'!#REF!)</f>
        <v>#REF!</v>
      </c>
      <c r="E258" s="152">
        <v>0</v>
      </c>
      <c r="F258" s="152">
        <v>0</v>
      </c>
      <c r="G258" s="152">
        <v>0</v>
      </c>
    </row>
    <row r="259" spans="1:7" x14ac:dyDescent="0.25">
      <c r="A259" s="429" t="s">
        <v>155</v>
      </c>
      <c r="B259" s="430"/>
      <c r="C259" s="129" t="e">
        <f>SUM(C257-C258)</f>
        <v>#REF!</v>
      </c>
      <c r="D259" s="130" t="e">
        <f>SUM(D257-D258)</f>
        <v>#REF!</v>
      </c>
      <c r="E259" s="131">
        <f>SUM(E257-E258)</f>
        <v>0</v>
      </c>
      <c r="F259" s="131">
        <f t="shared" ref="F259:G259" si="24">SUM(F257-F258)</f>
        <v>0</v>
      </c>
      <c r="G259" s="131">
        <f t="shared" si="24"/>
        <v>0</v>
      </c>
    </row>
    <row r="260" spans="1:7" s="73" customFormat="1" x14ac:dyDescent="0.25">
      <c r="A260" s="115" t="s">
        <v>159</v>
      </c>
      <c r="B260" s="163" t="s">
        <v>39</v>
      </c>
      <c r="C260" s="158"/>
      <c r="D260" s="153"/>
      <c r="E260" s="128"/>
      <c r="F260" s="128"/>
      <c r="G260" s="128"/>
    </row>
    <row r="261" spans="1:7" x14ac:dyDescent="0.25">
      <c r="A261" s="117"/>
      <c r="B261" s="162" t="s">
        <v>151</v>
      </c>
      <c r="C261" s="157" t="e">
        <f>SUM('RAČUN PRIHODA I RASHODA'!#REF!)</f>
        <v>#REF!</v>
      </c>
      <c r="D261" s="122" t="e">
        <f>SUM('RAČUN PRIHODA I RASHODA'!#REF!)</f>
        <v>#REF!</v>
      </c>
      <c r="E261" s="123">
        <f>SUM('RAČUN PRIHODA I RASHODA'!E22)</f>
        <v>0</v>
      </c>
      <c r="F261" s="123">
        <f>SUM('RAČUN PRIHODA I RASHODA'!F22)</f>
        <v>0</v>
      </c>
      <c r="G261" s="123">
        <f>SUM('RAČUN PRIHODA I RASHODA'!G22)</f>
        <v>0</v>
      </c>
    </row>
    <row r="262" spans="1:7" x14ac:dyDescent="0.25">
      <c r="A262" s="119"/>
      <c r="B262" s="164" t="s">
        <v>152</v>
      </c>
      <c r="C262" s="155" t="e">
        <f>SUM('RAČUN PRIHODA I RASHODA'!#REF!,'RAČUN PRIHODA I RASHODA'!#REF!)</f>
        <v>#REF!</v>
      </c>
      <c r="D262" s="152" t="e">
        <f>SUM('RAČUN PRIHODA I RASHODA'!#REF!,'RAČUN PRIHODA I RASHODA'!#REF!)</f>
        <v>#REF!</v>
      </c>
      <c r="E262" s="152">
        <f>'RAČUN PRIHODA I RASHODA'!E93</f>
        <v>0</v>
      </c>
      <c r="F262" s="152">
        <f>'RAČUN PRIHODA I RASHODA'!F93</f>
        <v>0</v>
      </c>
      <c r="G262" s="152">
        <f>'RAČUN PRIHODA I RASHODA'!G93</f>
        <v>0</v>
      </c>
    </row>
    <row r="263" spans="1:7" x14ac:dyDescent="0.25">
      <c r="A263" s="429" t="s">
        <v>160</v>
      </c>
      <c r="B263" s="430"/>
      <c r="C263" s="129" t="e">
        <f>SUM(C261-C262)</f>
        <v>#REF!</v>
      </c>
      <c r="D263" s="130" t="e">
        <f>SUM(D261-D262)</f>
        <v>#REF!</v>
      </c>
      <c r="E263" s="131">
        <f>SUM(E261-E262)</f>
        <v>0</v>
      </c>
      <c r="F263" s="131">
        <f t="shared" ref="F263:G263" si="25">SUM(F261-F262)</f>
        <v>0</v>
      </c>
      <c r="G263" s="131">
        <f t="shared" si="25"/>
        <v>0</v>
      </c>
    </row>
    <row r="264" spans="1:7" ht="31.15" customHeight="1" x14ac:dyDescent="0.25">
      <c r="A264" s="115" t="s">
        <v>161</v>
      </c>
      <c r="B264" s="161" t="s">
        <v>24</v>
      </c>
      <c r="C264" s="156"/>
      <c r="D264" s="130"/>
      <c r="E264" s="131"/>
      <c r="F264" s="131"/>
      <c r="G264" s="131"/>
    </row>
    <row r="265" spans="1:7" ht="15.6" customHeight="1" x14ac:dyDescent="0.25">
      <c r="A265" s="117"/>
      <c r="B265" s="162" t="s">
        <v>151</v>
      </c>
      <c r="C265" s="157" t="e">
        <f>SUM('RAČUN PRIHODA I RASHODA'!#REF!)</f>
        <v>#REF!</v>
      </c>
      <c r="D265" s="122" t="e">
        <f>SUM('RAČUN PRIHODA I RASHODA'!#REF!)</f>
        <v>#REF!</v>
      </c>
      <c r="E265" s="123">
        <v>0</v>
      </c>
      <c r="F265" s="123">
        <v>0</v>
      </c>
      <c r="G265" s="123">
        <v>0</v>
      </c>
    </row>
    <row r="266" spans="1:7" ht="15.6" customHeight="1" x14ac:dyDescent="0.25">
      <c r="A266" s="121"/>
      <c r="B266" s="160" t="s">
        <v>152</v>
      </c>
      <c r="C266" s="155" t="e">
        <f>SUM('RAČUN PRIHODA I RASHODA'!#REF!)</f>
        <v>#REF!</v>
      </c>
      <c r="D266" s="152" t="e">
        <f>SUM('RAČUN PRIHODA I RASHODA'!#REF!)</f>
        <v>#REF!</v>
      </c>
      <c r="E266" s="154">
        <v>0</v>
      </c>
      <c r="F266" s="154">
        <v>0</v>
      </c>
      <c r="G266" s="154">
        <v>0</v>
      </c>
    </row>
    <row r="267" spans="1:7" x14ac:dyDescent="0.25">
      <c r="A267" s="429" t="s">
        <v>157</v>
      </c>
      <c r="B267" s="430"/>
      <c r="C267" s="129" t="e">
        <f>SUM(C265-C266)</f>
        <v>#REF!</v>
      </c>
      <c r="D267" s="130" t="e">
        <f>SUM(D265-D266)</f>
        <v>#REF!</v>
      </c>
      <c r="E267" s="131">
        <f>SUM(E265-E266)</f>
        <v>0</v>
      </c>
      <c r="F267" s="131">
        <f t="shared" ref="F267:G267" si="26">SUM(F265-F266)</f>
        <v>0</v>
      </c>
      <c r="G267" s="131">
        <f t="shared" si="26"/>
        <v>0</v>
      </c>
    </row>
    <row r="268" spans="1:7" x14ac:dyDescent="0.25">
      <c r="A268" s="115" t="s">
        <v>162</v>
      </c>
      <c r="B268" s="161" t="s">
        <v>163</v>
      </c>
      <c r="C268" s="156"/>
      <c r="D268" s="130"/>
      <c r="E268" s="131"/>
      <c r="F268" s="131"/>
      <c r="G268" s="131"/>
    </row>
    <row r="269" spans="1:7" x14ac:dyDescent="0.25">
      <c r="A269" s="117"/>
      <c r="B269" s="162" t="s">
        <v>164</v>
      </c>
      <c r="C269" s="157" t="e">
        <f>SUM('Račun financiranja'!#REF!)</f>
        <v>#REF!</v>
      </c>
      <c r="D269" s="157" t="e">
        <f>SUM('Račun financiranja'!#REF!)</f>
        <v>#REF!</v>
      </c>
      <c r="E269" s="157">
        <v>0</v>
      </c>
      <c r="F269" s="157">
        <v>0</v>
      </c>
      <c r="G269" s="157">
        <v>0</v>
      </c>
    </row>
    <row r="270" spans="1:7" x14ac:dyDescent="0.25">
      <c r="A270" s="121"/>
      <c r="B270" s="160" t="s">
        <v>165</v>
      </c>
      <c r="C270" s="152" t="e">
        <f>SUM('Račun financiranja'!#REF!)</f>
        <v>#REF!</v>
      </c>
      <c r="D270" s="152" t="e">
        <f>SUM('Račun financiranja'!#REF!)</f>
        <v>#REF!</v>
      </c>
      <c r="E270" s="152">
        <v>0</v>
      </c>
      <c r="F270" s="152">
        <v>0</v>
      </c>
      <c r="G270" s="152">
        <v>0</v>
      </c>
    </row>
    <row r="271" spans="1:7" x14ac:dyDescent="0.25">
      <c r="A271" s="429" t="s">
        <v>157</v>
      </c>
      <c r="B271" s="443"/>
      <c r="C271" s="129" t="e">
        <f>SUM(C269-C270)</f>
        <v>#REF!</v>
      </c>
      <c r="D271" s="130" t="e">
        <f>SUM(D269-D270)</f>
        <v>#REF!</v>
      </c>
      <c r="E271" s="131">
        <f>SUM(E269-E270)</f>
        <v>0</v>
      </c>
      <c r="F271" s="131">
        <f t="shared" ref="F271:G271" si="27">SUM(F269-F270)</f>
        <v>0</v>
      </c>
      <c r="G271" s="131">
        <f t="shared" si="27"/>
        <v>0</v>
      </c>
    </row>
    <row r="272" spans="1:7" x14ac:dyDescent="0.25">
      <c r="A272" s="441"/>
      <c r="B272" s="442"/>
      <c r="C272" s="165"/>
      <c r="D272" s="146"/>
      <c r="E272" s="147"/>
      <c r="F272" s="147"/>
      <c r="G272" s="147"/>
    </row>
    <row r="273" spans="1:7" x14ac:dyDescent="0.25">
      <c r="A273" s="433" t="s">
        <v>26</v>
      </c>
      <c r="B273" s="434"/>
      <c r="C273" s="166" t="e">
        <f>SUM(C245,C249,C253,C257,C261,C265,C269)</f>
        <v>#REF!</v>
      </c>
      <c r="D273" s="134" t="e">
        <f>SUM(D245,D249,D253,D257,D261,D265,D269)</f>
        <v>#REF!</v>
      </c>
      <c r="E273" s="134">
        <f t="shared" ref="E273:G273" si="28">SUM(E245,E249,E253,E257,E261)</f>
        <v>446176</v>
      </c>
      <c r="F273" s="134">
        <f t="shared" si="28"/>
        <v>447456</v>
      </c>
      <c r="G273" s="134">
        <f t="shared" si="28"/>
        <v>449876</v>
      </c>
    </row>
    <row r="274" spans="1:7" x14ac:dyDescent="0.25">
      <c r="A274" s="433" t="s">
        <v>27</v>
      </c>
      <c r="B274" s="434"/>
      <c r="C274" s="166" t="e">
        <f>SUM(C246,C250,C254,C258,C262,C266,C270)</f>
        <v>#REF!</v>
      </c>
      <c r="D274" s="134" t="e">
        <f>SUM(D246,D250,D254,D258,D262,D266,D270)</f>
        <v>#REF!</v>
      </c>
      <c r="E274" s="134">
        <f t="shared" ref="E274:G274" si="29">SUM(E246,E250,E254,E258,E262)</f>
        <v>446176</v>
      </c>
      <c r="F274" s="134">
        <f t="shared" si="29"/>
        <v>447456</v>
      </c>
      <c r="G274" s="134">
        <f t="shared" si="29"/>
        <v>449876</v>
      </c>
    </row>
    <row r="275" spans="1:7" x14ac:dyDescent="0.25">
      <c r="A275" s="431"/>
      <c r="B275" s="435"/>
      <c r="C275" s="167"/>
      <c r="D275" s="136"/>
      <c r="E275" s="137"/>
      <c r="F275" s="137"/>
      <c r="G275" s="137"/>
    </row>
    <row r="276" spans="1:7" x14ac:dyDescent="0.25">
      <c r="A276" s="436"/>
      <c r="B276" s="437"/>
      <c r="C276" s="168"/>
      <c r="D276" s="138"/>
      <c r="E276" s="139"/>
      <c r="F276" s="139"/>
      <c r="G276" s="139"/>
    </row>
    <row r="277" spans="1:7" x14ac:dyDescent="0.25">
      <c r="A277" s="436" t="s">
        <v>155</v>
      </c>
      <c r="B277" s="437"/>
      <c r="C277" s="170" t="e">
        <f>-SUM(C251,C255)</f>
        <v>#REF!</v>
      </c>
      <c r="D277" s="138" t="e">
        <f>-SUM(D251,D255)</f>
        <v>#REF!</v>
      </c>
      <c r="E277" s="139">
        <f>E251+E259</f>
        <v>0</v>
      </c>
      <c r="F277" s="139">
        <f t="shared" ref="F277:G277" si="30">F251+F259</f>
        <v>0</v>
      </c>
      <c r="G277" s="139">
        <f t="shared" si="30"/>
        <v>0</v>
      </c>
    </row>
    <row r="278" spans="1:7" x14ac:dyDescent="0.25">
      <c r="A278" s="433" t="s">
        <v>166</v>
      </c>
      <c r="B278" s="438"/>
      <c r="C278" s="169" t="e">
        <f>-SUM(C247)</f>
        <v>#REF!</v>
      </c>
      <c r="D278" s="134" t="e">
        <f>-SUM(D247)</f>
        <v>#REF!</v>
      </c>
      <c r="E278" s="135">
        <f>SUM(E247)</f>
        <v>0</v>
      </c>
      <c r="F278" s="135">
        <f t="shared" ref="F278:G278" si="31">SUM(F247)</f>
        <v>0</v>
      </c>
      <c r="G278" s="135">
        <f t="shared" si="31"/>
        <v>0</v>
      </c>
    </row>
    <row r="279" spans="1:7" x14ac:dyDescent="0.25">
      <c r="A279" s="439"/>
      <c r="B279" s="440"/>
      <c r="C279" s="171"/>
      <c r="D279" s="140"/>
      <c r="E279" s="141"/>
      <c r="F279" s="141"/>
      <c r="G279" s="141"/>
    </row>
    <row r="280" spans="1:7" x14ac:dyDescent="0.25">
      <c r="A280" s="441" t="s">
        <v>167</v>
      </c>
      <c r="B280" s="442"/>
      <c r="C280" s="76" t="e">
        <f t="shared" ref="C280:D281" si="32">SUM(C269)</f>
        <v>#REF!</v>
      </c>
      <c r="D280" s="77" t="e">
        <f t="shared" si="32"/>
        <v>#REF!</v>
      </c>
      <c r="E280" s="174">
        <f t="shared" ref="E280:G281" si="33">SUM(E269)</f>
        <v>0</v>
      </c>
      <c r="F280" s="174">
        <f t="shared" si="33"/>
        <v>0</v>
      </c>
      <c r="G280" s="174">
        <f t="shared" si="33"/>
        <v>0</v>
      </c>
    </row>
    <row r="281" spans="1:7" x14ac:dyDescent="0.25">
      <c r="A281" s="431" t="s">
        <v>168</v>
      </c>
      <c r="B281" s="432"/>
      <c r="C281" s="175" t="e">
        <f t="shared" si="32"/>
        <v>#REF!</v>
      </c>
      <c r="D281" s="176" t="e">
        <f t="shared" si="32"/>
        <v>#REF!</v>
      </c>
      <c r="E281" s="177">
        <f t="shared" si="33"/>
        <v>0</v>
      </c>
      <c r="F281" s="177">
        <f t="shared" si="33"/>
        <v>0</v>
      </c>
      <c r="G281" s="177">
        <f t="shared" si="33"/>
        <v>0</v>
      </c>
    </row>
  </sheetData>
  <mergeCells count="242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7:B247"/>
    <mergeCell ref="A251:B251"/>
    <mergeCell ref="A255:B255"/>
    <mergeCell ref="A230:A231"/>
    <mergeCell ref="B230:B231"/>
    <mergeCell ref="E230:E231"/>
    <mergeCell ref="A234:B234"/>
    <mergeCell ref="N209:N210"/>
    <mergeCell ref="A215:B215"/>
    <mergeCell ref="A216:E216"/>
    <mergeCell ref="A227:E227"/>
    <mergeCell ref="A228:D228"/>
    <mergeCell ref="A229:E229"/>
    <mergeCell ref="H209:H210"/>
    <mergeCell ref="I209:I210"/>
    <mergeCell ref="J209:J210"/>
    <mergeCell ref="K209:K210"/>
    <mergeCell ref="L209:L210"/>
    <mergeCell ref="M209:M210"/>
    <mergeCell ref="A207:E207"/>
    <mergeCell ref="A209:A210"/>
    <mergeCell ref="B209:B210"/>
    <mergeCell ref="E209:E210"/>
    <mergeCell ref="J201:J202"/>
    <mergeCell ref="K201:K202"/>
    <mergeCell ref="L201:L202"/>
    <mergeCell ref="F209:F210"/>
    <mergeCell ref="G209:G210"/>
    <mergeCell ref="M201:M202"/>
    <mergeCell ref="N201:N202"/>
    <mergeCell ref="A205:B205"/>
    <mergeCell ref="N187:N188"/>
    <mergeCell ref="A196:B196"/>
    <mergeCell ref="A198:E198"/>
    <mergeCell ref="A201:A202"/>
    <mergeCell ref="B201:B202"/>
    <mergeCell ref="E201:E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F201:F202"/>
    <mergeCell ref="G201:G202"/>
    <mergeCell ref="A183:B183"/>
    <mergeCell ref="A185:E185"/>
    <mergeCell ref="A187:A188"/>
    <mergeCell ref="B187:B188"/>
    <mergeCell ref="E187:E188"/>
    <mergeCell ref="I177:I178"/>
    <mergeCell ref="J177:J178"/>
    <mergeCell ref="F187:F188"/>
    <mergeCell ref="G187:G188"/>
    <mergeCell ref="K177:K178"/>
    <mergeCell ref="L177:L178"/>
    <mergeCell ref="M177:M178"/>
    <mergeCell ref="N177:N178"/>
    <mergeCell ref="A177:A178"/>
    <mergeCell ref="B177:B178"/>
    <mergeCell ref="E177:E178"/>
    <mergeCell ref="H177:H178"/>
    <mergeCell ref="F177:F178"/>
    <mergeCell ref="G177:G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D161"/>
    <mergeCell ref="A162:A163"/>
    <mergeCell ref="B162:B163"/>
    <mergeCell ref="E162:E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F162:F163"/>
    <mergeCell ref="G162:G163"/>
    <mergeCell ref="A148:D148"/>
    <mergeCell ref="A149:A150"/>
    <mergeCell ref="B149:B150"/>
    <mergeCell ref="E149:E150"/>
    <mergeCell ref="J133:J134"/>
    <mergeCell ref="K133:K134"/>
    <mergeCell ref="L133:L134"/>
    <mergeCell ref="F149:F150"/>
    <mergeCell ref="G149:G150"/>
    <mergeCell ref="M133:M134"/>
    <mergeCell ref="N133:N134"/>
    <mergeCell ref="A146:B146"/>
    <mergeCell ref="N122:N123"/>
    <mergeCell ref="A130:B130"/>
    <mergeCell ref="A132:D132"/>
    <mergeCell ref="A133:A134"/>
    <mergeCell ref="B133:B134"/>
    <mergeCell ref="E133:E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F133:F134"/>
    <mergeCell ref="G133:G134"/>
    <mergeCell ref="A121:D121"/>
    <mergeCell ref="A122:A123"/>
    <mergeCell ref="B122:B123"/>
    <mergeCell ref="E122:E123"/>
    <mergeCell ref="K106:K107"/>
    <mergeCell ref="L106:L107"/>
    <mergeCell ref="M106:M107"/>
    <mergeCell ref="F87:F88"/>
    <mergeCell ref="G87:G88"/>
    <mergeCell ref="F106:F107"/>
    <mergeCell ref="G106:G107"/>
    <mergeCell ref="F122:F123"/>
    <mergeCell ref="G122:G123"/>
    <mergeCell ref="A87:A88"/>
    <mergeCell ref="B87:B88"/>
    <mergeCell ref="E87:E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K73:K74"/>
    <mergeCell ref="L73:L74"/>
    <mergeCell ref="M73:M74"/>
    <mergeCell ref="N73:N74"/>
    <mergeCell ref="F61:F62"/>
    <mergeCell ref="G61:G62"/>
    <mergeCell ref="F73:F74"/>
    <mergeCell ref="G73:G74"/>
    <mergeCell ref="A84:B84"/>
    <mergeCell ref="A70:B70"/>
    <mergeCell ref="A73:A74"/>
    <mergeCell ref="B73:B74"/>
    <mergeCell ref="E73:E74"/>
    <mergeCell ref="H73:H74"/>
    <mergeCell ref="I73:I74"/>
    <mergeCell ref="J73:J74"/>
    <mergeCell ref="H61:H62"/>
    <mergeCell ref="I61:I62"/>
    <mergeCell ref="J61:J62"/>
    <mergeCell ref="A52:B52"/>
    <mergeCell ref="A54:B54"/>
    <mergeCell ref="A56:E56"/>
    <mergeCell ref="A58:D58"/>
    <mergeCell ref="A59:B59"/>
    <mergeCell ref="A61:A62"/>
    <mergeCell ref="B61:B62"/>
    <mergeCell ref="E61:E62"/>
    <mergeCell ref="N61:N62"/>
    <mergeCell ref="K61:K62"/>
    <mergeCell ref="L61:L62"/>
    <mergeCell ref="M61:M62"/>
    <mergeCell ref="A47:A48"/>
    <mergeCell ref="B47:B48"/>
    <mergeCell ref="E47:E48"/>
    <mergeCell ref="N31:N32"/>
    <mergeCell ref="A37:B37"/>
    <mergeCell ref="A40:A41"/>
    <mergeCell ref="B40:B41"/>
    <mergeCell ref="E40:E41"/>
    <mergeCell ref="H31:H32"/>
    <mergeCell ref="I31:I32"/>
    <mergeCell ref="J31:J32"/>
    <mergeCell ref="K31:K32"/>
    <mergeCell ref="L31:L32"/>
    <mergeCell ref="M31:M32"/>
    <mergeCell ref="F47:F48"/>
    <mergeCell ref="G47:G48"/>
    <mergeCell ref="A28:B28"/>
    <mergeCell ref="A31:A32"/>
    <mergeCell ref="B31:B32"/>
    <mergeCell ref="E31:E32"/>
    <mergeCell ref="A19:B19"/>
    <mergeCell ref="A22:A23"/>
    <mergeCell ref="B22:B23"/>
    <mergeCell ref="E22:E23"/>
    <mergeCell ref="A44:B44"/>
    <mergeCell ref="A10:B10"/>
    <mergeCell ref="A13:A14"/>
    <mergeCell ref="B13:B14"/>
    <mergeCell ref="E13:E14"/>
    <mergeCell ref="A1:E1"/>
    <mergeCell ref="A3:E3"/>
    <mergeCell ref="A5:A6"/>
    <mergeCell ref="B5:B6"/>
    <mergeCell ref="E5:E6"/>
    <mergeCell ref="F230:F231"/>
    <mergeCell ref="G230:G231"/>
    <mergeCell ref="F5:F6"/>
    <mergeCell ref="G5:G6"/>
    <mergeCell ref="F13:F14"/>
    <mergeCell ref="G13:G14"/>
    <mergeCell ref="F22:F23"/>
    <mergeCell ref="G22:G23"/>
    <mergeCell ref="F31:F32"/>
    <mergeCell ref="G31:G32"/>
    <mergeCell ref="F40:F41"/>
    <mergeCell ref="G40:G4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TABLICA'!Print_Area</vt:lpstr>
      <vt:lpstr>POSEBNI_DIO_!Print_Area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Jadranka Matasić</cp:lastModifiedBy>
  <cp:lastPrinted>2023-10-04T07:22:54Z</cp:lastPrinted>
  <dcterms:created xsi:type="dcterms:W3CDTF">2022-08-26T07:26:16Z</dcterms:created>
  <dcterms:modified xsi:type="dcterms:W3CDTF">2024-01-19T09:38:08Z</dcterms:modified>
</cp:coreProperties>
</file>