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Z:\FINANCIJSKI PLANOVI\PLANOVI 2025 - 2027\Izmjene i dopune financijskog plana za 2025\FINAL Izmjena i dopuna financijskog plana za 2025 godinu\"/>
    </mc:Choice>
  </mc:AlternateContent>
  <xr:revisionPtr revIDLastSave="0" documentId="13_ncr:1_{BBF37C22-880B-4980-9D7E-087EE4475127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Sažetak" sheetId="2" r:id="rId1"/>
    <sheet name="Račun prihoda i rashoda" sheetId="3" r:id="rId2"/>
    <sheet name="Račun financiranja" sheetId="4" r:id="rId3"/>
    <sheet name="Posebni dio" sheetId="5" r:id="rId4"/>
  </sheets>
  <definedNames>
    <definedName name="__S0A_Master_DS__X" localSheetId="0">Sažetak!$A$8:$D$26</definedName>
    <definedName name="__S0A_Naslov_DS__" localSheetId="0">Sažetak!$A$1:$D$7</definedName>
    <definedName name="__S1A_G01_DS__X" localSheetId="2">'Račun financiranja'!#REF!</definedName>
    <definedName name="__S1A_G01_DS__X" localSheetId="1">'Račun prihoda i rashoda'!$A$7:$D$25</definedName>
    <definedName name="__S1A_G02_DS__X" localSheetId="2">'Račun financiranja'!#REF!</definedName>
    <definedName name="__S1A_G02_DS__X" localSheetId="1">'Račun prihoda i rashoda'!$A$8:$D$10</definedName>
    <definedName name="__S1A_G03_DS__X" localSheetId="2">'Račun financiranja'!#REF!</definedName>
    <definedName name="__S1A_G03_DS__X" localSheetId="1">'Račun prihoda i rashoda'!$A$9:$D$10</definedName>
    <definedName name="__S1A_Master_DS__X" localSheetId="2">'Račun financiranja'!#REF!</definedName>
    <definedName name="__S1A_Master_DS__X" localSheetId="1">'Račun prihoda i rashoda'!$A$10:$D$10</definedName>
    <definedName name="__S1A_Naslov_DS__" localSheetId="2">'Račun financiranja'!$A$1:$D$6</definedName>
    <definedName name="__S1A_Naslov_DS__" localSheetId="1">'Račun prihoda i rashoda'!$A$1:$D$6</definedName>
    <definedName name="__S2A_G01_DS__X" localSheetId="3">'Posebni dio'!$A$6:$D$7</definedName>
    <definedName name="__S2A_Master_DS__X" localSheetId="3">'Posebni dio'!$A$7:$D$7</definedName>
    <definedName name="__S2A_Naslov_DS__" localSheetId="3">'Posebni dio'!$A$1:$D$5</definedName>
    <definedName name="S0A_RedoviSveuk" localSheetId="0">Sažetak!#REF!</definedName>
    <definedName name="S0A_Ver1" localSheetId="0">Sažetak!$A$8:$D$26</definedName>
    <definedName name="S1A_RedoviSveuk" localSheetId="2">'Račun financiranja'!$A$7:$D$7</definedName>
    <definedName name="S1A_RedoviSveuk" localSheetId="1">'Račun prihoda i rashoda'!$A$26:$D$26</definedName>
    <definedName name="S2A_RedoviSveuk" localSheetId="3">'Posebni dio'!$A$8:$D$8</definedName>
  </definedNames>
  <calcPr calcId="191029"/>
</workbook>
</file>

<file path=xl/calcChain.xml><?xml version="1.0" encoding="utf-8"?>
<calcChain xmlns="http://schemas.openxmlformats.org/spreadsheetml/2006/main">
  <c r="D35" i="3" l="1"/>
  <c r="D24" i="3" l="1"/>
  <c r="D30" i="5" l="1"/>
  <c r="D116" i="3" l="1"/>
  <c r="D114" i="3"/>
  <c r="D19" i="5"/>
  <c r="D7" i="5" s="1"/>
  <c r="D25" i="3"/>
  <c r="D14" i="3"/>
  <c r="C24" i="5"/>
  <c r="C25" i="5"/>
  <c r="D24" i="5"/>
  <c r="C75" i="5"/>
  <c r="C76" i="5"/>
  <c r="C77" i="5"/>
  <c r="C88" i="5"/>
  <c r="C89" i="5"/>
  <c r="D114" i="5"/>
  <c r="C103" i="5"/>
  <c r="C109" i="5"/>
  <c r="D110" i="5" l="1"/>
  <c r="D104" i="5"/>
  <c r="D107" i="5"/>
  <c r="D103" i="5" s="1"/>
  <c r="D100" i="5"/>
  <c r="D91" i="5"/>
  <c r="D79" i="5"/>
  <c r="D77" i="5"/>
  <c r="D60" i="5"/>
  <c r="D76" i="5" l="1"/>
  <c r="D22" i="5" s="1"/>
  <c r="D109" i="5"/>
  <c r="D25" i="5" l="1"/>
  <c r="B116" i="3" l="1"/>
  <c r="B112" i="3"/>
  <c r="D119" i="3"/>
  <c r="C119" i="3"/>
  <c r="B119" i="3"/>
  <c r="D117" i="3"/>
  <c r="C117" i="3"/>
  <c r="B117" i="3"/>
  <c r="D103" i="3"/>
  <c r="C103" i="3"/>
  <c r="B103" i="3"/>
  <c r="D101" i="3"/>
  <c r="C101" i="3"/>
  <c r="B101" i="3"/>
  <c r="D12" i="3"/>
  <c r="D11" i="3"/>
  <c r="D20" i="3"/>
  <c r="D23" i="2"/>
  <c r="D89" i="5" l="1"/>
  <c r="D71" i="5"/>
  <c r="D68" i="5"/>
  <c r="D56" i="5"/>
  <c r="D34" i="5"/>
  <c r="D29" i="5"/>
  <c r="D17" i="5"/>
  <c r="D8" i="5"/>
  <c r="D133" i="3" s="1"/>
  <c r="D134" i="3" s="1"/>
  <c r="C8" i="5"/>
  <c r="D6" i="5"/>
  <c r="C6" i="5"/>
  <c r="D5" i="5"/>
  <c r="C5" i="5"/>
  <c r="D30" i="4"/>
  <c r="C30" i="4"/>
  <c r="D29" i="4"/>
  <c r="C29" i="4"/>
  <c r="D24" i="4"/>
  <c r="C24" i="4"/>
  <c r="D23" i="4"/>
  <c r="C23" i="4"/>
  <c r="D13" i="4"/>
  <c r="D12" i="4"/>
  <c r="D7" i="4"/>
  <c r="D6" i="4"/>
  <c r="C134" i="3"/>
  <c r="B134" i="3"/>
  <c r="C132" i="3"/>
  <c r="B132" i="3"/>
  <c r="D131" i="3"/>
  <c r="C131" i="3"/>
  <c r="B131" i="3"/>
  <c r="D115" i="3"/>
  <c r="C115" i="3"/>
  <c r="B115" i="3"/>
  <c r="D113" i="3"/>
  <c r="C113" i="3"/>
  <c r="C121" i="3" s="1"/>
  <c r="B113" i="3"/>
  <c r="B121" i="3" s="1"/>
  <c r="C111" i="3"/>
  <c r="B111" i="3"/>
  <c r="D110" i="3"/>
  <c r="C110" i="3"/>
  <c r="B110" i="3"/>
  <c r="D99" i="3"/>
  <c r="C99" i="3"/>
  <c r="B99" i="3"/>
  <c r="D97" i="3"/>
  <c r="C97" i="3"/>
  <c r="C105" i="3" s="1"/>
  <c r="B97" i="3"/>
  <c r="B105" i="3" s="1"/>
  <c r="D95" i="3"/>
  <c r="C95" i="3"/>
  <c r="B95" i="3"/>
  <c r="D94" i="3"/>
  <c r="C94" i="3"/>
  <c r="B94" i="3"/>
  <c r="D82" i="3"/>
  <c r="D78" i="3" s="1"/>
  <c r="D79" i="3"/>
  <c r="D75" i="3"/>
  <c r="D74" i="3"/>
  <c r="D71" i="3"/>
  <c r="D70" i="3"/>
  <c r="D64" i="3"/>
  <c r="D62" i="3"/>
  <c r="D52" i="3"/>
  <c r="D47" i="3"/>
  <c r="D42" i="3"/>
  <c r="D39" i="3"/>
  <c r="D37" i="3"/>
  <c r="D34" i="3"/>
  <c r="D31" i="3"/>
  <c r="D18" i="3"/>
  <c r="D17" i="3"/>
  <c r="D15" i="3"/>
  <c r="D9" i="3"/>
  <c r="D8" i="3"/>
  <c r="D6" i="3"/>
  <c r="D25" i="2"/>
  <c r="C25" i="2"/>
  <c r="D22" i="2"/>
  <c r="C22" i="2"/>
  <c r="D19" i="2"/>
  <c r="C19" i="2"/>
  <c r="D18" i="2"/>
  <c r="C18" i="2"/>
  <c r="C14" i="2"/>
  <c r="C13" i="2"/>
  <c r="C10" i="2"/>
  <c r="D7" i="2"/>
  <c r="C7" i="2"/>
  <c r="D132" i="3" l="1"/>
  <c r="D41" i="3"/>
  <c r="D33" i="3"/>
  <c r="D105" i="3"/>
  <c r="D59" i="5"/>
  <c r="D27" i="5"/>
  <c r="D73" i="3"/>
  <c r="D12" i="2" s="1"/>
  <c r="D28" i="5"/>
  <c r="D88" i="5"/>
  <c r="D23" i="5" s="1"/>
  <c r="C26" i="2"/>
  <c r="D58" i="5"/>
  <c r="D32" i="3" l="1"/>
  <c r="D11" i="2" s="1"/>
  <c r="D13" i="2" s="1"/>
  <c r="D84" i="3"/>
  <c r="D22" i="3"/>
  <c r="D23" i="3"/>
  <c r="D21" i="5"/>
  <c r="D112" i="3" s="1"/>
  <c r="D75" i="5"/>
  <c r="D18" i="5" s="1"/>
  <c r="D26" i="3" l="1"/>
  <c r="D111" i="3"/>
  <c r="D121" i="3"/>
  <c r="D7" i="3"/>
  <c r="D8" i="2"/>
  <c r="D26" i="5"/>
  <c r="D10" i="2" l="1"/>
  <c r="D14" i="2"/>
  <c r="D26" i="2" s="1"/>
</calcChain>
</file>

<file path=xl/sharedStrings.xml><?xml version="1.0" encoding="utf-8"?>
<sst xmlns="http://schemas.openxmlformats.org/spreadsheetml/2006/main" count="298" uniqueCount="179">
  <si>
    <t>MINISTARSTVO KULTURE I MEDIJA</t>
  </si>
  <si>
    <t>I. OPĆI DIO</t>
  </si>
  <si>
    <t>SAŽETAK  RAČUNA PRIHODA I RASHODA I RAČUNA FINANCIRANJA</t>
  </si>
  <si>
    <t>A. SAŽETAK  RAČUNA PRIHODA I RASHODA</t>
  </si>
  <si>
    <t>Brojčana oznaka i naziv</t>
  </si>
  <si>
    <t>Izvorni plan
2025.</t>
  </si>
  <si>
    <t>1</t>
  </si>
  <si>
    <t>6 Prihodi poslovanja</t>
  </si>
  <si>
    <t>7 Prihodi od prodaje nefinancijske imovine</t>
  </si>
  <si>
    <t xml:space="preserve">PRIHODI </t>
  </si>
  <si>
    <t>3 Rashodi poslovanja</t>
  </si>
  <si>
    <t>4 Rashodi za nabavu nefinancijske imovine</t>
  </si>
  <si>
    <t xml:space="preserve">RASHODI </t>
  </si>
  <si>
    <t>Razlika - višak/manjak</t>
  </si>
  <si>
    <t>B. SAŽETAK  RAČUNA FINANCIRANJA</t>
  </si>
  <si>
    <t>8 Primici od financijske imovine i zaduživanja</t>
  </si>
  <si>
    <t>5 Izdaci za financijsku imovinu i otplate zajmova</t>
  </si>
  <si>
    <t>RAZLIKA PRIMITAKA I IZDATAKA (8 - 5)</t>
  </si>
  <si>
    <t>PRIJENOS SREDSTAVA IZ PRETHODNE GODINE</t>
  </si>
  <si>
    <t>PRIJENOS SREDSTAVA U SLJEDEĆE RAZDOBLJE/GODINU</t>
  </si>
  <si>
    <t>Neto financiranje: (8 - 5) + Donos - Prijenos</t>
  </si>
  <si>
    <t xml:space="preserve">VIŠAK/MANJAK + NETO FINANCIRANJE </t>
  </si>
  <si>
    <t>RAČUN PRIHODA I RASHODA</t>
  </si>
  <si>
    <t xml:space="preserve">IZVJEŠTAJ O PRIHODIMA I RASHODIMA PREMA EKONOMSKOJ KLASIFIKACIJI </t>
  </si>
  <si>
    <t>PRIHODI</t>
  </si>
  <si>
    <t>Brojčana oznaka i naziv grupe</t>
  </si>
  <si>
    <t>Izvršenje na 30.06.2024.</t>
  </si>
  <si>
    <t xml:space="preserve"> 60 DRRH/60</t>
  </si>
  <si>
    <t xml:space="preserve">  600 DONOS/ODNOS</t>
  </si>
  <si>
    <t xml:space="preserve">   6000 DONOS/ODNOS</t>
  </si>
  <si>
    <t xml:space="preserve"> 65 Prihodi od upravnih i admin. pristojbi, pristojbi po posebn.propisima i naknada</t>
  </si>
  <si>
    <t xml:space="preserve">  652 Prihodi po posebnim propisima</t>
  </si>
  <si>
    <t xml:space="preserve">   6526 Ostali nespomenuti prihodi</t>
  </si>
  <si>
    <t xml:space="preserve"> 66 Prihodi od prodaje proizvoda i robe te pruženih usluga i prihodi od donacija</t>
  </si>
  <si>
    <t xml:space="preserve">  661 Prihodi od prodaje proizvoda i robe te pruženih usluga</t>
  </si>
  <si>
    <t xml:space="preserve">   6615 Prihodi od pruženih usluga</t>
  </si>
  <si>
    <t xml:space="preserve"> 67 Prihodi iz nadležnog proračuna i od HZZO-a temeljem ugovornih obveza</t>
  </si>
  <si>
    <t xml:space="preserve">  671 Prihodi iz nadležnog proračuna za financiranje redovne djelatnosti prorač. kor.</t>
  </si>
  <si>
    <t xml:space="preserve">   6711 Prihodi iz nadležnog proračuna za financiranje rashoda poslovanja</t>
  </si>
  <si>
    <t xml:space="preserve">   6712 Prihodi iz nadležnog proračuna za fin. rashoda za nabavu nefinac. imovine</t>
  </si>
  <si>
    <t>SVEUKUPNO:</t>
  </si>
  <si>
    <t>RASHODI</t>
  </si>
  <si>
    <t xml:space="preserve"> 31 Rashodi za zaposlene</t>
  </si>
  <si>
    <t xml:space="preserve">  311 Plaće (Bruto)</t>
  </si>
  <si>
    <t xml:space="preserve">   3111 Plaće za redovan rad</t>
  </si>
  <si>
    <t xml:space="preserve">  312 Ostali rashodi za zaposlene</t>
  </si>
  <si>
    <t xml:space="preserve">   3121 Ostali rashodi za zaposlene</t>
  </si>
  <si>
    <t xml:space="preserve">  313 Doprinosi na plaće</t>
  </si>
  <si>
    <t xml:space="preserve">   3132 Doprinosi za obvezno zdravstveno osiguranje</t>
  </si>
  <si>
    <t xml:space="preserve"> 32 Materijalni rashodi</t>
  </si>
  <si>
    <t xml:space="preserve">  321 Naknade troškova zaposlenima</t>
  </si>
  <si>
    <t xml:space="preserve">   3211 Službena putovanja</t>
  </si>
  <si>
    <t xml:space="preserve">   3212 Naknade za prijevoz, za rad na terenu i odvojeni život</t>
  </si>
  <si>
    <t xml:space="preserve">   3213 Stručno usavršavanje zaposlenika</t>
  </si>
  <si>
    <t xml:space="preserve">   3214 Ostale naknade troškova zaposlenima</t>
  </si>
  <si>
    <t xml:space="preserve">  322 Rashodi za materijal i energiju</t>
  </si>
  <si>
    <t xml:space="preserve">   3221 Uredski materijal i ostali materijalni rashodi</t>
  </si>
  <si>
    <t xml:space="preserve">   3223 Energija</t>
  </si>
  <si>
    <t xml:space="preserve">   3224 Materijal i dijelovi za tekuće i investicijsko održavanje</t>
  </si>
  <si>
    <t xml:space="preserve">   3225 Sitni inventar i autogume</t>
  </si>
  <si>
    <t xml:space="preserve">  323 Rashodi za usluge</t>
  </si>
  <si>
    <t xml:space="preserve">   3231 Usluge telefona, interneta, pošte i prijevoza</t>
  </si>
  <si>
    <t xml:space="preserve">   3232 Usluge tekućeg i investicijskog održavanja</t>
  </si>
  <si>
    <t xml:space="preserve">   3233 Usluge promidžbe i informiranja</t>
  </si>
  <si>
    <t xml:space="preserve">   3234 Komunalne usluge</t>
  </si>
  <si>
    <t xml:space="preserve">   3235 Zakupnine i najamnine</t>
  </si>
  <si>
    <t xml:space="preserve">   3236 Zdravstvene i veterinarske usluge</t>
  </si>
  <si>
    <t xml:space="preserve">   3237 Intelektualne i osobne usluge</t>
  </si>
  <si>
    <t xml:space="preserve">   3238 Računalne usluge</t>
  </si>
  <si>
    <t xml:space="preserve">   3239 Ostale usluge</t>
  </si>
  <si>
    <t xml:space="preserve">  324 Naknade troškova osobama izvan radnog odnosa</t>
  </si>
  <si>
    <t xml:space="preserve">   3241 Naknade troškova osobama izvan radnog odnosa</t>
  </si>
  <si>
    <t xml:space="preserve">  329 Ostali nespomenuti rashodi poslovanja</t>
  </si>
  <si>
    <t xml:space="preserve">   3292 Premije osiguranja</t>
  </si>
  <si>
    <t xml:space="preserve">   3293 Reprezentacija</t>
  </si>
  <si>
    <t xml:space="preserve">   3294 Članarine i norme</t>
  </si>
  <si>
    <t xml:space="preserve">   3295 Pristojbe i naknade</t>
  </si>
  <si>
    <t xml:space="preserve">   3299 Ostali nespomenuti rashodi poslovanja</t>
  </si>
  <si>
    <t xml:space="preserve"> 34 Financijski rashodi</t>
  </si>
  <si>
    <t xml:space="preserve">  343 Ostali financijski rashodi</t>
  </si>
  <si>
    <t xml:space="preserve">   3431 Bankarske usluge i usluge platnog prometa</t>
  </si>
  <si>
    <t xml:space="preserve"> 41 Rashodi za nabavu neproizvedene dugotrajne imovine</t>
  </si>
  <si>
    <t xml:space="preserve">  412 Nematerijalna imovina</t>
  </si>
  <si>
    <t xml:space="preserve">   4123 Licence</t>
  </si>
  <si>
    <t xml:space="preserve">   4124 Ostala prava</t>
  </si>
  <si>
    <t xml:space="preserve"> 42 Rashodi za nabavu proizvedene dugotrajne imovine</t>
  </si>
  <si>
    <t xml:space="preserve">  422 Postrojenja i oprema</t>
  </si>
  <si>
    <t xml:space="preserve">   4221 Uredska oprema i namještaj</t>
  </si>
  <si>
    <t xml:space="preserve">   4222 Komunikacijska oprema</t>
  </si>
  <si>
    <t xml:space="preserve">  424 Knjige, umjetnička djela i ostale izložbene vrijednosti</t>
  </si>
  <si>
    <t xml:space="preserve">   4244 Ostale nespomenute izložbene vrijednosti</t>
  </si>
  <si>
    <t>IZVJEŠTAJ O PRIHODIMA I RASHODIMA PREMA IZVORIMA FINANCIRANJA</t>
  </si>
  <si>
    <t>1 OPĆI PRIHODI I PRIMICI</t>
  </si>
  <si>
    <t xml:space="preserve"> 11 Iz proračuna</t>
  </si>
  <si>
    <t>3 VLASTITI PRIHODI</t>
  </si>
  <si>
    <t xml:space="preserve"> 31 Vlastiti prihodi</t>
  </si>
  <si>
    <t>4 PRIHODI ZA POSEBNE NAMJENE</t>
  </si>
  <si>
    <t xml:space="preserve"> 43 Ostali prihodi</t>
  </si>
  <si>
    <t>IZVJEŠTAJ O RASHODIMA PREMA FUNKCIJSKOJ KLASIFIKACIJI</t>
  </si>
  <si>
    <t>08 Rekreacija, kultura i religija</t>
  </si>
  <si>
    <t xml:space="preserve"> 0820 FUNK.PODRUČJE</t>
  </si>
  <si>
    <t xml:space="preserve"> RAČUN FINANCIRANJA</t>
  </si>
  <si>
    <t>IZVJEŠTAJ RAČUNA FINANCIRANJA PREMA EKONOMSKOJ KLASIFIKACIJI</t>
  </si>
  <si>
    <t>PRIMICI</t>
  </si>
  <si>
    <t>IZDACI</t>
  </si>
  <si>
    <t>IZVJEŠTAJ RAČUNA FINANCIRANJA PREMA IZVORIMA FINANCIRANJA</t>
  </si>
  <si>
    <t>II. POSEBNI DIO</t>
  </si>
  <si>
    <t>IZVJEŠTAJ PO ORGANIZACIJSKOJ KLASIFIKACIJI</t>
  </si>
  <si>
    <t>RASHODI I IZDACI</t>
  </si>
  <si>
    <t>055 MINISTARSTVO KULTURE</t>
  </si>
  <si>
    <t xml:space="preserve"> 05540 MUZEJI I GALERIJE</t>
  </si>
  <si>
    <t>IZVJEŠTAJ PO PROGRAMSKOJ KLASIFIKACIJI</t>
  </si>
  <si>
    <t xml:space="preserve">            Rekapitulacija izvora financiranja</t>
  </si>
  <si>
    <t xml:space="preserve">            11 Iz proračuna</t>
  </si>
  <si>
    <t xml:space="preserve">            31 Vlastiti prihodi</t>
  </si>
  <si>
    <t xml:space="preserve">            43 Ostali prihodi</t>
  </si>
  <si>
    <t xml:space="preserve">  3903 MUZEJSKA I VIZUALNA DJELATNOST</t>
  </si>
  <si>
    <t xml:space="preserve">   A780000 MUZEJI ADMINISTRACIJA I UPRAVLJANJE**</t>
  </si>
  <si>
    <t xml:space="preserve">    11 Iz proračuna</t>
  </si>
  <si>
    <t xml:space="preserve">     31 Rashodi za zaposlene</t>
  </si>
  <si>
    <t xml:space="preserve">      3111 Plaće za redovan rad</t>
  </si>
  <si>
    <t xml:space="preserve">      3121 Ostali rashodi za zaposlene</t>
  </si>
  <si>
    <t xml:space="preserve">      3132 Doprinosi za obvezno zdravstveno osiguranje</t>
  </si>
  <si>
    <t xml:space="preserve">     32 Materijalni rashodi</t>
  </si>
  <si>
    <t xml:space="preserve">      3211 Službena putovanja</t>
  </si>
  <si>
    <t xml:space="preserve">      3212 Naknade za prijevoz, za rad na terenu i odvojeni život</t>
  </si>
  <si>
    <t xml:space="preserve">      3213 Stručno usavršavanje zaposlenika</t>
  </si>
  <si>
    <t xml:space="preserve">      3214 Ostale naknade troškova zaposlenima</t>
  </si>
  <si>
    <t xml:space="preserve">      3221 Uredski materijal i ostali materijalni rashodi</t>
  </si>
  <si>
    <t xml:space="preserve">      3223 Energija</t>
  </si>
  <si>
    <t xml:space="preserve">      3224 Materijal i dijelovi za tekuće i investicijsko održavanje</t>
  </si>
  <si>
    <t xml:space="preserve">      3225 Sitni inventar i autogume</t>
  </si>
  <si>
    <t xml:space="preserve">      3231 Usluge telefona, interneta, pošte i prijevoza</t>
  </si>
  <si>
    <t xml:space="preserve">      3232 Usluge tekućeg i investicijskog održavanja</t>
  </si>
  <si>
    <t xml:space="preserve">      3233 Usluge promidžbe i informiranja</t>
  </si>
  <si>
    <t xml:space="preserve">      3234 Komunalne usluge</t>
  </si>
  <si>
    <t xml:space="preserve">      3235 Zakupnine i najamnine</t>
  </si>
  <si>
    <t xml:space="preserve">      3236 Zdravstvene i veterinarske usluge</t>
  </si>
  <si>
    <t xml:space="preserve">      3237 Intelektualne i osobne usluge</t>
  </si>
  <si>
    <t xml:space="preserve">      3238 Računalne usluge</t>
  </si>
  <si>
    <t xml:space="preserve">      3239 Ostale usluge</t>
  </si>
  <si>
    <t xml:space="preserve">      3292 Premije osiguranja</t>
  </si>
  <si>
    <t xml:space="preserve">      3293 Reprezentacija</t>
  </si>
  <si>
    <t xml:space="preserve">      3294 Članarine i norme</t>
  </si>
  <si>
    <t xml:space="preserve">      3299 Ostali nespomenuti rashodi poslovanja</t>
  </si>
  <si>
    <t xml:space="preserve">     34 Financijski rashodi</t>
  </si>
  <si>
    <t xml:space="preserve">      3431 Bankarske usluge i usluge platnog prometa</t>
  </si>
  <si>
    <t xml:space="preserve">   A780001 MUZEJI  PROG. MUZEJSKO GALERIJSKE DJ.**</t>
  </si>
  <si>
    <t xml:space="preserve">     41 Rashodi za nabavu neproizvedene dugotrajne imovine</t>
  </si>
  <si>
    <t xml:space="preserve">      4123 Licence</t>
  </si>
  <si>
    <t xml:space="preserve">      4124 Ostala prava</t>
  </si>
  <si>
    <t xml:space="preserve">     42 Rashodi za nabavu proizvedene dugotrajne imovine</t>
  </si>
  <si>
    <t xml:space="preserve">      4221 Uredska oprema i namještaj</t>
  </si>
  <si>
    <t xml:space="preserve">      4222 Komunikacijska oprema</t>
  </si>
  <si>
    <t xml:space="preserve">      4244 Ostale nespomenute izložbene vrijednosti</t>
  </si>
  <si>
    <t xml:space="preserve">   A780002 MUZEJI ADMINISTRACIJA I UPRAVLJANJE - OSTALI IZVOR</t>
  </si>
  <si>
    <t xml:space="preserve">    31 Vlastiti prihodi</t>
  </si>
  <si>
    <t xml:space="preserve">      3241 Naknade troškova osobama izvan radnog odnosa</t>
  </si>
  <si>
    <t xml:space="preserve">    43 Ostali prihodi</t>
  </si>
  <si>
    <t xml:space="preserve">      3295 Pristojbe i naknade</t>
  </si>
  <si>
    <t xml:space="preserve">  663 Donacije od pravnih i fizičkih osoba izvan općeg proračuna i povrat donacija po protestiranim jamstvima</t>
  </si>
  <si>
    <t xml:space="preserve">   6631 Kapitalne donacije</t>
  </si>
  <si>
    <t xml:space="preserve"> 63 Pomoći iz inozemstva i od subjekata unutar općeg proračuna</t>
  </si>
  <si>
    <t xml:space="preserve">  634 Pomoći od izvanproračunskih korisnika</t>
  </si>
  <si>
    <t xml:space="preserve">   6341 Tekuće pomoći od izvanproračunskih korisnika </t>
  </si>
  <si>
    <t xml:space="preserve">   3114 Plaće za posebne uvjete rada</t>
  </si>
  <si>
    <t xml:space="preserve"> 52 Ostale pomoći</t>
  </si>
  <si>
    <t>5 POMOĆI</t>
  </si>
  <si>
    <t>61 Donacije</t>
  </si>
  <si>
    <t>5 DONACIJE</t>
  </si>
  <si>
    <t xml:space="preserve">      3114 Plaće za posebne uvjete rada</t>
  </si>
  <si>
    <t xml:space="preserve">      3231 Usluge telefona, pošte i prijevoza</t>
  </si>
  <si>
    <t xml:space="preserve">    52 Pomoći</t>
  </si>
  <si>
    <t xml:space="preserve">      3212 Ostali rashodi za zaposlene</t>
  </si>
  <si>
    <t xml:space="preserve">    61 Donacije</t>
  </si>
  <si>
    <t xml:space="preserve">            52 Pomoći</t>
  </si>
  <si>
    <t xml:space="preserve">            61 Donacije</t>
  </si>
  <si>
    <t>Izmjene i dopune financijskog plana za 2025 godinu</t>
  </si>
  <si>
    <t>IZMJENE I DOPUNE FINANCIJSKOG PLANA ZA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</si>
</sst>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.00_ ;\-#,##0.0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6795556505021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3" tint="0.79995117038483843"/>
        <bgColor auto="1"/>
      </patternFill>
    </fill>
    <fill>
      <patternFill patternType="solid">
        <fgColor theme="5" tint="0.79995117038483843"/>
        <bgColor auto="1"/>
      </patternFill>
    </fill>
    <fill>
      <patternFill patternType="solid">
        <fgColor theme="6" tint="0.79995117038483843"/>
        <bgColor auto="1"/>
      </patternFill>
    </fill>
    <fill>
      <patternFill patternType="solid">
        <fgColor theme="7" tint="0.79995117038483843"/>
        <bgColor auto="1"/>
      </patternFill>
    </fill>
    <fill>
      <patternFill patternType="solid">
        <fgColor theme="8" tint="0.79995117038483843"/>
        <bgColor auto="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165" fontId="15" fillId="0" borderId="0" xfId="0" applyNumberFormat="1" applyFont="1" applyAlignment="1">
      <alignment horizontal="right" vertic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9" fontId="9" fillId="2" borderId="1" xfId="0" applyNumberFormat="1" applyFont="1" applyFill="1" applyBorder="1" applyAlignment="1">
      <alignment horizontal="center" wrapText="1"/>
    </xf>
    <xf numFmtId="0" fontId="1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" fontId="11" fillId="0" borderId="1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5" fillId="2" borderId="1" xfId="0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1" fillId="0" borderId="0" xfId="0" quotePrefix="1" applyFont="1"/>
    <xf numFmtId="0" fontId="13" fillId="3" borderId="2" xfId="0" applyFont="1" applyFill="1" applyBorder="1" applyAlignment="1">
      <alignment horizontal="left" vertical="center"/>
    </xf>
    <xf numFmtId="164" fontId="13" fillId="3" borderId="2" xfId="0" applyNumberFormat="1" applyFont="1" applyFill="1" applyBorder="1" applyAlignment="1">
      <alignment horizontal="right" vertical="center"/>
    </xf>
    <xf numFmtId="0" fontId="14" fillId="4" borderId="3" xfId="0" applyFont="1" applyFill="1" applyBorder="1" applyAlignment="1">
      <alignment horizontal="left" vertical="center"/>
    </xf>
    <xf numFmtId="164" fontId="14" fillId="4" borderId="3" xfId="0" applyNumberFormat="1" applyFont="1" applyFill="1" applyBorder="1" applyAlignment="1">
      <alignment horizontal="right" vertical="center"/>
    </xf>
    <xf numFmtId="0" fontId="9" fillId="5" borderId="3" xfId="0" applyFont="1" applyFill="1" applyBorder="1" applyAlignment="1">
      <alignment horizontal="left" vertical="center"/>
    </xf>
    <xf numFmtId="164" fontId="9" fillId="5" borderId="3" xfId="0" applyNumberFormat="1" applyFont="1" applyFill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164" fontId="11" fillId="0" borderId="3" xfId="0" applyNumberFormat="1" applyFont="1" applyBorder="1" applyAlignment="1">
      <alignment horizontal="right" vertical="center"/>
    </xf>
    <xf numFmtId="0" fontId="5" fillId="2" borderId="4" xfId="0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center" wrapText="1"/>
    </xf>
    <xf numFmtId="0" fontId="15" fillId="0" borderId="5" xfId="0" applyFont="1" applyBorder="1" applyAlignment="1">
      <alignment vertical="center"/>
    </xf>
    <xf numFmtId="164" fontId="15" fillId="0" borderId="6" xfId="0" applyNumberFormat="1" applyFont="1" applyBorder="1" applyAlignment="1">
      <alignment vertical="center"/>
    </xf>
    <xf numFmtId="0" fontId="15" fillId="0" borderId="7" xfId="0" applyFont="1" applyBorder="1" applyAlignment="1">
      <alignment horizontal="left" vertical="center"/>
    </xf>
    <xf numFmtId="0" fontId="8" fillId="6" borderId="3" xfId="0" applyFont="1" applyFill="1" applyBorder="1" applyAlignment="1">
      <alignment horizontal="left" vertical="center"/>
    </xf>
    <xf numFmtId="164" fontId="8" fillId="6" borderId="3" xfId="0" applyNumberFormat="1" applyFont="1" applyFill="1" applyBorder="1" applyAlignment="1">
      <alignment horizontal="right" vertical="center"/>
    </xf>
    <xf numFmtId="0" fontId="16" fillId="7" borderId="3" xfId="0" applyFont="1" applyFill="1" applyBorder="1" applyAlignment="1">
      <alignment horizontal="left" vertical="center"/>
    </xf>
    <xf numFmtId="164" fontId="16" fillId="7" borderId="3" xfId="0" applyNumberFormat="1" applyFont="1" applyFill="1" applyBorder="1" applyAlignment="1">
      <alignment horizontal="right" vertical="center"/>
    </xf>
    <xf numFmtId="0" fontId="11" fillId="8" borderId="3" xfId="0" applyFont="1" applyFill="1" applyBorder="1" applyAlignment="1">
      <alignment horizontal="left" vertical="center"/>
    </xf>
    <xf numFmtId="164" fontId="11" fillId="8" borderId="3" xfId="0" applyNumberFormat="1" applyFont="1" applyFill="1" applyBorder="1" applyAlignment="1">
      <alignment horizontal="right" vertical="center"/>
    </xf>
    <xf numFmtId="164" fontId="1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9"/>
  <sheetViews>
    <sheetView tabSelected="1" zoomScaleNormal="100" workbookViewId="0">
      <pane ySplit="7" topLeftCell="A8" activePane="bottomLeft" state="frozen"/>
      <selection pane="bottomLeft" activeCell="A2" sqref="A2:D2"/>
    </sheetView>
  </sheetViews>
  <sheetFormatPr defaultColWidth="9.140625" defaultRowHeight="15" x14ac:dyDescent="0.25"/>
  <cols>
    <col min="1" max="1" width="74" style="2" customWidth="1"/>
    <col min="2" max="2" width="19.7109375" style="2" hidden="1" customWidth="1"/>
    <col min="3" max="4" width="19.7109375" style="2" customWidth="1"/>
  </cols>
  <sheetData>
    <row r="1" spans="1:4" s="3" customFormat="1" ht="30" customHeight="1" x14ac:dyDescent="0.2">
      <c r="A1" s="4" t="s">
        <v>0</v>
      </c>
      <c r="B1" s="5"/>
      <c r="C1" s="5"/>
      <c r="D1" s="5"/>
    </row>
    <row r="2" spans="1:4" s="6" customFormat="1" ht="30" customHeight="1" x14ac:dyDescent="0.25">
      <c r="A2" s="44" t="s">
        <v>178</v>
      </c>
      <c r="B2" s="44"/>
      <c r="C2" s="44"/>
      <c r="D2" s="44"/>
    </row>
    <row r="3" spans="1:4" s="6" customFormat="1" ht="30" customHeight="1" x14ac:dyDescent="0.25">
      <c r="A3" s="45" t="s">
        <v>1</v>
      </c>
      <c r="B3" s="45"/>
      <c r="C3" s="45"/>
      <c r="D3" s="45"/>
    </row>
    <row r="4" spans="1:4" s="7" customFormat="1" ht="24.95" customHeight="1" x14ac:dyDescent="0.3">
      <c r="A4" s="45" t="s">
        <v>2</v>
      </c>
      <c r="B4" s="45"/>
      <c r="C4" s="45"/>
      <c r="D4" s="45"/>
    </row>
    <row r="5" spans="1:4" s="8" customFormat="1" ht="24.95" customHeight="1" x14ac:dyDescent="0.25">
      <c r="A5" s="9" t="s">
        <v>3</v>
      </c>
      <c r="B5" s="10"/>
      <c r="C5" s="10"/>
      <c r="D5" s="10"/>
    </row>
    <row r="6" spans="1:4" ht="57.6" customHeight="1" x14ac:dyDescent="0.25">
      <c r="A6" s="11" t="s">
        <v>4</v>
      </c>
      <c r="B6" s="11"/>
      <c r="C6" s="11" t="s">
        <v>5</v>
      </c>
      <c r="D6" s="11" t="s">
        <v>177</v>
      </c>
    </row>
    <row r="7" spans="1:4" s="12" customFormat="1" ht="15.95" customHeight="1" x14ac:dyDescent="0.25">
      <c r="A7" s="13" t="s">
        <v>6</v>
      </c>
      <c r="B7" s="13"/>
      <c r="C7" s="13">
        <f>COLUMN()</f>
        <v>3</v>
      </c>
      <c r="D7" s="13">
        <f>COLUMN()</f>
        <v>4</v>
      </c>
    </row>
    <row r="8" spans="1:4" s="12" customFormat="1" ht="24.95" customHeight="1" x14ac:dyDescent="0.25">
      <c r="A8" s="14" t="s">
        <v>7</v>
      </c>
      <c r="B8" s="15"/>
      <c r="C8" s="15">
        <v>546676</v>
      </c>
      <c r="D8" s="15">
        <f>'Račun prihoda i rashoda'!D26</f>
        <v>631912.69999999995</v>
      </c>
    </row>
    <row r="9" spans="1:4" s="12" customFormat="1" ht="24.95" customHeight="1" x14ac:dyDescent="0.25">
      <c r="A9" s="14" t="s">
        <v>8</v>
      </c>
      <c r="B9" s="15"/>
      <c r="C9" s="15">
        <v>0</v>
      </c>
      <c r="D9" s="15">
        <v>0</v>
      </c>
    </row>
    <row r="10" spans="1:4" s="16" customFormat="1" ht="30" customHeight="1" x14ac:dyDescent="0.25">
      <c r="A10" s="17" t="s">
        <v>9</v>
      </c>
      <c r="B10" s="18"/>
      <c r="C10" s="18">
        <f>C8+C9</f>
        <v>546676</v>
      </c>
      <c r="D10" s="18">
        <f>D8+D9</f>
        <v>631912.69999999995</v>
      </c>
    </row>
    <row r="11" spans="1:4" s="12" customFormat="1" ht="24.95" customHeight="1" x14ac:dyDescent="0.25">
      <c r="A11" s="14" t="s">
        <v>10</v>
      </c>
      <c r="B11" s="15"/>
      <c r="C11" s="15">
        <v>535910</v>
      </c>
      <c r="D11" s="15">
        <f>'Račun prihoda i rashoda'!D32</f>
        <v>622728.94999999995</v>
      </c>
    </row>
    <row r="12" spans="1:4" s="12" customFormat="1" ht="24.95" customHeight="1" x14ac:dyDescent="0.25">
      <c r="A12" s="14" t="s">
        <v>11</v>
      </c>
      <c r="B12" s="15"/>
      <c r="C12" s="15">
        <v>10766</v>
      </c>
      <c r="D12" s="15">
        <f>'Račun prihoda i rashoda'!D73</f>
        <v>11247.119999999999</v>
      </c>
    </row>
    <row r="13" spans="1:4" ht="30" customHeight="1" x14ac:dyDescent="0.25">
      <c r="A13" s="17" t="s">
        <v>12</v>
      </c>
      <c r="B13" s="18"/>
      <c r="C13" s="18">
        <f>C11+C12</f>
        <v>546676</v>
      </c>
      <c r="D13" s="18">
        <f>D11+D12</f>
        <v>633976.06999999995</v>
      </c>
    </row>
    <row r="14" spans="1:4" ht="30" customHeight="1" x14ac:dyDescent="0.25">
      <c r="A14" s="17" t="s">
        <v>13</v>
      </c>
      <c r="B14" s="18"/>
      <c r="C14" s="18">
        <f>C8+C9-C11-C12</f>
        <v>0</v>
      </c>
      <c r="D14" s="18">
        <f>D8+D9-D11-D12</f>
        <v>-2063.369999999999</v>
      </c>
    </row>
    <row r="15" spans="1:4" x14ac:dyDescent="0.25">
      <c r="A15" s="19"/>
      <c r="B15" s="20"/>
      <c r="C15" s="20"/>
      <c r="D15" s="20"/>
    </row>
    <row r="16" spans="1:4" x14ac:dyDescent="0.25">
      <c r="A16" s="19"/>
      <c r="B16" s="20"/>
      <c r="C16" s="20"/>
      <c r="D16" s="20"/>
    </row>
    <row r="17" spans="1:4" s="8" customFormat="1" ht="21.75" customHeight="1" x14ac:dyDescent="0.2">
      <c r="A17" s="21" t="s">
        <v>14</v>
      </c>
      <c r="B17" s="10"/>
      <c r="C17" s="10"/>
      <c r="D17" s="10"/>
    </row>
    <row r="18" spans="1:4" ht="57.6" customHeight="1" x14ac:dyDescent="0.25">
      <c r="A18" s="11" t="s">
        <v>4</v>
      </c>
      <c r="B18" s="11"/>
      <c r="C18" s="11" t="str">
        <f>C6</f>
        <v>Izvorni plan
2025.</v>
      </c>
      <c r="D18" s="11" t="str">
        <f>D6</f>
        <v>Izmjene i dopune financijskog plana za 2025 godinu</v>
      </c>
    </row>
    <row r="19" spans="1:4" s="12" customFormat="1" ht="15.95" customHeight="1" x14ac:dyDescent="0.25">
      <c r="A19" s="13" t="s">
        <v>6</v>
      </c>
      <c r="B19" s="13"/>
      <c r="C19" s="13">
        <f>COLUMN()</f>
        <v>3</v>
      </c>
      <c r="D19" s="13">
        <f>COLUMN()</f>
        <v>4</v>
      </c>
    </row>
    <row r="20" spans="1:4" s="12" customFormat="1" ht="24.95" customHeight="1" x14ac:dyDescent="0.25">
      <c r="A20" s="14" t="s">
        <v>15</v>
      </c>
      <c r="B20" s="15"/>
      <c r="C20" s="15">
        <v>0</v>
      </c>
      <c r="D20" s="15">
        <v>0</v>
      </c>
    </row>
    <row r="21" spans="1:4" s="12" customFormat="1" ht="24.95" customHeight="1" x14ac:dyDescent="0.25">
      <c r="A21" s="14" t="s">
        <v>16</v>
      </c>
      <c r="B21" s="15"/>
      <c r="C21" s="15">
        <v>0</v>
      </c>
      <c r="D21" s="15">
        <v>0</v>
      </c>
    </row>
    <row r="22" spans="1:4" s="12" customFormat="1" ht="30" customHeight="1" x14ac:dyDescent="0.25">
      <c r="A22" s="17" t="s">
        <v>17</v>
      </c>
      <c r="B22" s="18"/>
      <c r="C22" s="18">
        <f>C20-C21</f>
        <v>0</v>
      </c>
      <c r="D22" s="18">
        <f>D20-D21</f>
        <v>0</v>
      </c>
    </row>
    <row r="23" spans="1:4" s="12" customFormat="1" ht="24.95" customHeight="1" x14ac:dyDescent="0.25">
      <c r="A23" s="14" t="s">
        <v>18</v>
      </c>
      <c r="B23" s="15"/>
      <c r="C23" s="15">
        <v>11759.66</v>
      </c>
      <c r="D23" s="15">
        <f>16582.06+8381.77</f>
        <v>24963.83</v>
      </c>
    </row>
    <row r="24" spans="1:4" s="12" customFormat="1" ht="24.95" customHeight="1" x14ac:dyDescent="0.25">
      <c r="A24" s="14" t="s">
        <v>19</v>
      </c>
      <c r="B24" s="15"/>
      <c r="C24" s="15">
        <v>11759.66</v>
      </c>
      <c r="D24" s="15">
        <v>22900.46</v>
      </c>
    </row>
    <row r="25" spans="1:4" ht="30" customHeight="1" x14ac:dyDescent="0.25">
      <c r="A25" s="17" t="s">
        <v>20</v>
      </c>
      <c r="B25" s="18"/>
      <c r="C25" s="18">
        <f>C20-C21+C23-C24</f>
        <v>0</v>
      </c>
      <c r="D25" s="18">
        <f>D20-D21+D23-D24</f>
        <v>2063.3700000000026</v>
      </c>
    </row>
    <row r="26" spans="1:4" ht="30" customHeight="1" x14ac:dyDescent="0.25">
      <c r="A26" s="17" t="s">
        <v>21</v>
      </c>
      <c r="B26" s="18"/>
      <c r="C26" s="18">
        <f>C14+C25</f>
        <v>0</v>
      </c>
      <c r="D26" s="18">
        <f>D14+D25</f>
        <v>3.637978807091713E-12</v>
      </c>
    </row>
    <row r="27" spans="1:4" x14ac:dyDescent="0.25">
      <c r="A27" s="12"/>
      <c r="B27" s="12"/>
      <c r="C27" s="12"/>
      <c r="D27" s="12"/>
    </row>
    <row r="28" spans="1:4" x14ac:dyDescent="0.25">
      <c r="A28" s="12"/>
      <c r="B28" s="12"/>
      <c r="C28" s="12"/>
      <c r="D28" s="12"/>
    </row>
    <row r="29" spans="1:4" x14ac:dyDescent="0.25">
      <c r="C29" s="22"/>
    </row>
  </sheetData>
  <mergeCells count="3">
    <mergeCell ref="A2:D2"/>
    <mergeCell ref="A4:D4"/>
    <mergeCell ref="A3:D3"/>
  </mergeCells>
  <pageMargins left="0.39370078740157499" right="0.39370078740157499" top="0.39370078740157499" bottom="0.39370078740157499" header="0.23622047244094499" footer="0.23622047244094499"/>
  <pageSetup paperSize="9" scale="84" fitToHeight="0" orientation="portrait" r:id="rId1"/>
  <headerFooter>
    <oddFooter>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37"/>
  <sheetViews>
    <sheetView zoomScaleNormal="100" workbookViewId="0">
      <pane ySplit="6" topLeftCell="A7" activePane="bottomLeft" state="frozen"/>
      <selection pane="bottomLeft" activeCell="D35" sqref="D35"/>
    </sheetView>
  </sheetViews>
  <sheetFormatPr defaultColWidth="9.140625" defaultRowHeight="15" x14ac:dyDescent="0.25"/>
  <cols>
    <col min="1" max="1" width="73.7109375" style="2" customWidth="1"/>
    <col min="2" max="2" width="29.7109375" style="2" hidden="1" customWidth="1"/>
    <col min="3" max="4" width="19.7109375" style="2" customWidth="1"/>
  </cols>
  <sheetData>
    <row r="1" spans="1:4" s="6" customFormat="1" ht="30" customHeight="1" x14ac:dyDescent="0.25">
      <c r="A1" s="45" t="s">
        <v>1</v>
      </c>
      <c r="B1" s="45"/>
      <c r="C1" s="45"/>
      <c r="D1" s="45"/>
    </row>
    <row r="2" spans="1:4" s="6" customFormat="1" ht="30" customHeight="1" x14ac:dyDescent="0.25">
      <c r="A2" s="45" t="s">
        <v>22</v>
      </c>
      <c r="B2" s="45"/>
      <c r="C2" s="45"/>
      <c r="D2" s="45"/>
    </row>
    <row r="3" spans="1:4" s="7" customFormat="1" ht="24.95" customHeight="1" x14ac:dyDescent="0.3">
      <c r="A3" s="45" t="s">
        <v>23</v>
      </c>
      <c r="B3" s="45"/>
      <c r="C3" s="45"/>
      <c r="D3" s="45"/>
    </row>
    <row r="4" spans="1:4" s="8" customFormat="1" ht="24.95" customHeight="1" x14ac:dyDescent="0.25">
      <c r="A4" s="9" t="s">
        <v>24</v>
      </c>
      <c r="B4" s="10"/>
      <c r="C4" s="10"/>
      <c r="D4" s="10"/>
    </row>
    <row r="5" spans="1:4" ht="57.6" customHeight="1" x14ac:dyDescent="0.25">
      <c r="A5" s="11" t="s">
        <v>25</v>
      </c>
      <c r="B5" s="11"/>
      <c r="C5" s="11" t="s">
        <v>5</v>
      </c>
      <c r="D5" s="11" t="s">
        <v>177</v>
      </c>
    </row>
    <row r="6" spans="1:4" s="12" customFormat="1" ht="15.95" customHeight="1" x14ac:dyDescent="0.25">
      <c r="A6" s="13" t="s">
        <v>6</v>
      </c>
      <c r="B6" s="13"/>
      <c r="C6" s="13">
        <v>3</v>
      </c>
      <c r="D6" s="13">
        <f>COLUMN()</f>
        <v>4</v>
      </c>
    </row>
    <row r="7" spans="1:4" x14ac:dyDescent="0.25">
      <c r="A7" s="23" t="s">
        <v>7</v>
      </c>
      <c r="B7" s="24"/>
      <c r="C7" s="24">
        <v>546676</v>
      </c>
      <c r="D7" s="24">
        <f>SUBTOTAL(9,D10:D25)</f>
        <v>631912.69999999995</v>
      </c>
    </row>
    <row r="8" spans="1:4" x14ac:dyDescent="0.25">
      <c r="A8" s="25" t="s">
        <v>27</v>
      </c>
      <c r="B8" s="26"/>
      <c r="C8" s="26">
        <v>0</v>
      </c>
      <c r="D8" s="26">
        <f>SUBTOTAL(9,D10:D10)</f>
        <v>0</v>
      </c>
    </row>
    <row r="9" spans="1:4" x14ac:dyDescent="0.25">
      <c r="A9" s="27" t="s">
        <v>28</v>
      </c>
      <c r="B9" s="28"/>
      <c r="C9" s="28"/>
      <c r="D9" s="28">
        <f>SUBTOTAL(9,D10:D10)</f>
        <v>0</v>
      </c>
    </row>
    <row r="10" spans="1:4" x14ac:dyDescent="0.25">
      <c r="A10" s="29" t="s">
        <v>29</v>
      </c>
      <c r="B10" s="30"/>
      <c r="C10" s="30"/>
      <c r="D10" s="30">
        <v>0</v>
      </c>
    </row>
    <row r="11" spans="1:4" x14ac:dyDescent="0.25">
      <c r="A11" s="25" t="s">
        <v>162</v>
      </c>
      <c r="B11" s="26"/>
      <c r="C11" s="26">
        <v>0</v>
      </c>
      <c r="D11" s="26">
        <f>SUBTOTAL(9,D13:D13)</f>
        <v>0</v>
      </c>
    </row>
    <row r="12" spans="1:4" x14ac:dyDescent="0.25">
      <c r="A12" s="27" t="s">
        <v>163</v>
      </c>
      <c r="B12" s="28"/>
      <c r="C12" s="28"/>
      <c r="D12" s="28">
        <f>SUBTOTAL(9,D13:D13)</f>
        <v>0</v>
      </c>
    </row>
    <row r="13" spans="1:4" x14ac:dyDescent="0.25">
      <c r="A13" s="29" t="s">
        <v>164</v>
      </c>
      <c r="B13" s="30"/>
      <c r="C13" s="30"/>
      <c r="D13" s="30">
        <v>0</v>
      </c>
    </row>
    <row r="14" spans="1:4" x14ac:dyDescent="0.25">
      <c r="A14" s="25" t="s">
        <v>30</v>
      </c>
      <c r="B14" s="26"/>
      <c r="C14" s="26">
        <v>4000</v>
      </c>
      <c r="D14" s="26">
        <f>SUBTOTAL(9,D16:D16)</f>
        <v>4000</v>
      </c>
    </row>
    <row r="15" spans="1:4" x14ac:dyDescent="0.25">
      <c r="A15" s="27" t="s">
        <v>31</v>
      </c>
      <c r="B15" s="28"/>
      <c r="C15" s="28"/>
      <c r="D15" s="28">
        <f>SUBTOTAL(9,D16:D16)</f>
        <v>4000</v>
      </c>
    </row>
    <row r="16" spans="1:4" x14ac:dyDescent="0.25">
      <c r="A16" s="29" t="s">
        <v>32</v>
      </c>
      <c r="B16" s="30"/>
      <c r="C16" s="30"/>
      <c r="D16" s="30">
        <v>4000</v>
      </c>
    </row>
    <row r="17" spans="1:4" x14ac:dyDescent="0.25">
      <c r="A17" s="25" t="s">
        <v>33</v>
      </c>
      <c r="B17" s="26"/>
      <c r="C17" s="26">
        <v>4000</v>
      </c>
      <c r="D17" s="26">
        <f>SUBTOTAL(9,D19:D19)</f>
        <v>4000</v>
      </c>
    </row>
    <row r="18" spans="1:4" x14ac:dyDescent="0.25">
      <c r="A18" s="27" t="s">
        <v>34</v>
      </c>
      <c r="B18" s="28"/>
      <c r="C18" s="28"/>
      <c r="D18" s="28">
        <f>SUBTOTAL(9,D19:D19)</f>
        <v>4000</v>
      </c>
    </row>
    <row r="19" spans="1:4" x14ac:dyDescent="0.25">
      <c r="A19" s="29" t="s">
        <v>35</v>
      </c>
      <c r="B19" s="30"/>
      <c r="C19" s="30"/>
      <c r="D19" s="30">
        <v>4000</v>
      </c>
    </row>
    <row r="20" spans="1:4" x14ac:dyDescent="0.25">
      <c r="A20" s="27" t="s">
        <v>160</v>
      </c>
      <c r="B20" s="28"/>
      <c r="C20" s="28"/>
      <c r="D20" s="28">
        <f>SUBTOTAL(9,D21:D21)</f>
        <v>0</v>
      </c>
    </row>
    <row r="21" spans="1:4" x14ac:dyDescent="0.25">
      <c r="A21" s="29" t="s">
        <v>161</v>
      </c>
      <c r="B21" s="30"/>
      <c r="C21" s="30"/>
      <c r="D21" s="30">
        <v>0</v>
      </c>
    </row>
    <row r="22" spans="1:4" x14ac:dyDescent="0.25">
      <c r="A22" s="25" t="s">
        <v>36</v>
      </c>
      <c r="B22" s="26"/>
      <c r="C22" s="26">
        <v>538676</v>
      </c>
      <c r="D22" s="26">
        <f>SUBTOTAL(9,D24:D25)</f>
        <v>623912.69999999995</v>
      </c>
    </row>
    <row r="23" spans="1:4" x14ac:dyDescent="0.25">
      <c r="A23" s="27" t="s">
        <v>37</v>
      </c>
      <c r="B23" s="28"/>
      <c r="C23" s="28"/>
      <c r="D23" s="28">
        <f>SUBTOTAL(9,D24:D25)</f>
        <v>623912.69999999995</v>
      </c>
    </row>
    <row r="24" spans="1:4" x14ac:dyDescent="0.25">
      <c r="A24" s="29" t="s">
        <v>38</v>
      </c>
      <c r="B24" s="30"/>
      <c r="C24" s="30"/>
      <c r="D24" s="30">
        <f>'Posebni dio'!D28+'Posebni dio'!D60</f>
        <v>613146.69999999995</v>
      </c>
    </row>
    <row r="25" spans="1:4" x14ac:dyDescent="0.25">
      <c r="A25" s="29" t="s">
        <v>39</v>
      </c>
      <c r="B25" s="30"/>
      <c r="C25" s="30"/>
      <c r="D25" s="30">
        <f>'Posebni dio'!D68+'Posebni dio'!D71</f>
        <v>10766</v>
      </c>
    </row>
    <row r="26" spans="1:4" ht="20.100000000000001" customHeight="1" x14ac:dyDescent="0.25">
      <c r="A26" s="31" t="s">
        <v>40</v>
      </c>
      <c r="B26" s="32"/>
      <c r="C26" s="32">
        <v>546676</v>
      </c>
      <c r="D26" s="32">
        <f>IFERROR(SUBTOTAL(9,D10:D25),0)</f>
        <v>631912.69999999995</v>
      </c>
    </row>
    <row r="27" spans="1:4" x14ac:dyDescent="0.25">
      <c r="A27" s="12"/>
      <c r="B27" s="12"/>
      <c r="C27" s="12"/>
      <c r="D27" s="12"/>
    </row>
    <row r="28" spans="1:4" x14ac:dyDescent="0.25">
      <c r="A28" s="12"/>
      <c r="B28" s="12"/>
      <c r="C28" s="12"/>
      <c r="D28" s="12"/>
    </row>
    <row r="29" spans="1:4" s="8" customFormat="1" ht="24.95" customHeight="1" x14ac:dyDescent="0.25">
      <c r="A29" s="9" t="s">
        <v>41</v>
      </c>
      <c r="B29" s="10"/>
      <c r="C29" s="10"/>
      <c r="D29" s="10"/>
    </row>
    <row r="30" spans="1:4" ht="57.6" customHeight="1" x14ac:dyDescent="0.25">
      <c r="A30" s="33" t="s">
        <v>25</v>
      </c>
      <c r="B30" s="11"/>
      <c r="C30" s="11" t="s">
        <v>5</v>
      </c>
      <c r="D30" s="11" t="s">
        <v>177</v>
      </c>
    </row>
    <row r="31" spans="1:4" s="12" customFormat="1" ht="15.95" customHeight="1" x14ac:dyDescent="0.25">
      <c r="A31" s="13" t="s">
        <v>6</v>
      </c>
      <c r="B31" s="13"/>
      <c r="C31" s="13">
        <v>3</v>
      </c>
      <c r="D31" s="13">
        <f>COLUMN()</f>
        <v>4</v>
      </c>
    </row>
    <row r="32" spans="1:4" x14ac:dyDescent="0.25">
      <c r="A32" s="23" t="s">
        <v>10</v>
      </c>
      <c r="B32" s="24"/>
      <c r="C32" s="24">
        <v>535910</v>
      </c>
      <c r="D32" s="24">
        <f>SUBTOTAL(9,D35:D72)</f>
        <v>622728.94999999995</v>
      </c>
    </row>
    <row r="33" spans="1:4" x14ac:dyDescent="0.25">
      <c r="A33" s="25" t="s">
        <v>42</v>
      </c>
      <c r="B33" s="26"/>
      <c r="C33" s="26">
        <v>418000</v>
      </c>
      <c r="D33" s="26">
        <f>SUBTOTAL(9,D35:D40)</f>
        <v>469324.18</v>
      </c>
    </row>
    <row r="34" spans="1:4" x14ac:dyDescent="0.25">
      <c r="A34" s="27" t="s">
        <v>43</v>
      </c>
      <c r="B34" s="28"/>
      <c r="C34" s="28"/>
      <c r="D34" s="28">
        <f>SUBTOTAL(9,D35:D35)</f>
        <v>397924.18</v>
      </c>
    </row>
    <row r="35" spans="1:4" x14ac:dyDescent="0.25">
      <c r="A35" s="29" t="s">
        <v>44</v>
      </c>
      <c r="B35" s="30"/>
      <c r="C35" s="30"/>
      <c r="D35" s="30">
        <f>397536.7+387.48</f>
        <v>397924.18</v>
      </c>
    </row>
    <row r="36" spans="1:4" x14ac:dyDescent="0.25">
      <c r="A36" s="29" t="s">
        <v>165</v>
      </c>
      <c r="B36" s="30"/>
      <c r="C36" s="30"/>
      <c r="D36" s="30">
        <v>0</v>
      </c>
    </row>
    <row r="37" spans="1:4" x14ac:dyDescent="0.25">
      <c r="A37" s="27" t="s">
        <v>45</v>
      </c>
      <c r="B37" s="28"/>
      <c r="C37" s="28"/>
      <c r="D37" s="28">
        <f>SUBTOTAL(9,D38:D38)</f>
        <v>13000</v>
      </c>
    </row>
    <row r="38" spans="1:4" x14ac:dyDescent="0.25">
      <c r="A38" s="29" t="s">
        <v>46</v>
      </c>
      <c r="B38" s="30"/>
      <c r="C38" s="30"/>
      <c r="D38" s="30">
        <v>13000</v>
      </c>
    </row>
    <row r="39" spans="1:4" x14ac:dyDescent="0.25">
      <c r="A39" s="27" t="s">
        <v>47</v>
      </c>
      <c r="B39" s="28"/>
      <c r="C39" s="28"/>
      <c r="D39" s="28">
        <f>SUBTOTAL(9,D40:D40)</f>
        <v>58400</v>
      </c>
    </row>
    <row r="40" spans="1:4" x14ac:dyDescent="0.25">
      <c r="A40" s="29" t="s">
        <v>48</v>
      </c>
      <c r="B40" s="30"/>
      <c r="C40" s="30"/>
      <c r="D40" s="30">
        <v>58400</v>
      </c>
    </row>
    <row r="41" spans="1:4" x14ac:dyDescent="0.25">
      <c r="A41" s="25" t="s">
        <v>49</v>
      </c>
      <c r="B41" s="26"/>
      <c r="C41" s="26">
        <v>117170</v>
      </c>
      <c r="D41" s="26">
        <f>SUBTOTAL(9,D43:D69)</f>
        <v>152504.77000000002</v>
      </c>
    </row>
    <row r="42" spans="1:4" x14ac:dyDescent="0.25">
      <c r="A42" s="27" t="s">
        <v>50</v>
      </c>
      <c r="B42" s="28"/>
      <c r="C42" s="28"/>
      <c r="D42" s="28">
        <f>SUBTOTAL(9,D43:D46)</f>
        <v>11100</v>
      </c>
    </row>
    <row r="43" spans="1:4" x14ac:dyDescent="0.25">
      <c r="A43" s="29" t="s">
        <v>51</v>
      </c>
      <c r="B43" s="30"/>
      <c r="C43" s="30"/>
      <c r="D43" s="30">
        <v>3200</v>
      </c>
    </row>
    <row r="44" spans="1:4" x14ac:dyDescent="0.25">
      <c r="A44" s="29" t="s">
        <v>52</v>
      </c>
      <c r="B44" s="30"/>
      <c r="C44" s="30"/>
      <c r="D44" s="30">
        <v>6000</v>
      </c>
    </row>
    <row r="45" spans="1:4" x14ac:dyDescent="0.25">
      <c r="A45" s="29" t="s">
        <v>53</v>
      </c>
      <c r="B45" s="30"/>
      <c r="C45" s="30"/>
      <c r="D45" s="30">
        <v>1600</v>
      </c>
    </row>
    <row r="46" spans="1:4" x14ac:dyDescent="0.25">
      <c r="A46" s="29" t="s">
        <v>54</v>
      </c>
      <c r="B46" s="30"/>
      <c r="C46" s="30"/>
      <c r="D46" s="30">
        <v>300</v>
      </c>
    </row>
    <row r="47" spans="1:4" x14ac:dyDescent="0.25">
      <c r="A47" s="27" t="s">
        <v>55</v>
      </c>
      <c r="B47" s="28"/>
      <c r="C47" s="28"/>
      <c r="D47" s="28">
        <f>SUBTOTAL(9,D48:D51)</f>
        <v>23561.119999999999</v>
      </c>
    </row>
    <row r="48" spans="1:4" x14ac:dyDescent="0.25">
      <c r="A48" s="29" t="s">
        <v>56</v>
      </c>
      <c r="B48" s="30"/>
      <c r="C48" s="30"/>
      <c r="D48" s="30">
        <v>4761.12</v>
      </c>
    </row>
    <row r="49" spans="1:4" x14ac:dyDescent="0.25">
      <c r="A49" s="29" t="s">
        <v>57</v>
      </c>
      <c r="B49" s="30"/>
      <c r="C49" s="30"/>
      <c r="D49" s="30">
        <v>18000</v>
      </c>
    </row>
    <row r="50" spans="1:4" x14ac:dyDescent="0.25">
      <c r="A50" s="29" t="s">
        <v>58</v>
      </c>
      <c r="B50" s="30"/>
      <c r="C50" s="30"/>
      <c r="D50" s="30">
        <v>300</v>
      </c>
    </row>
    <row r="51" spans="1:4" x14ac:dyDescent="0.25">
      <c r="A51" s="29" t="s">
        <v>59</v>
      </c>
      <c r="B51" s="30"/>
      <c r="C51" s="30"/>
      <c r="D51" s="30">
        <v>500</v>
      </c>
    </row>
    <row r="52" spans="1:4" x14ac:dyDescent="0.25">
      <c r="A52" s="27" t="s">
        <v>60</v>
      </c>
      <c r="B52" s="28"/>
      <c r="C52" s="28"/>
      <c r="D52" s="28">
        <f>SUBTOTAL(9,D53:D61)</f>
        <v>115147.34</v>
      </c>
    </row>
    <row r="53" spans="1:4" x14ac:dyDescent="0.25">
      <c r="A53" s="29" t="s">
        <v>61</v>
      </c>
      <c r="B53" s="30"/>
      <c r="C53" s="30"/>
      <c r="D53" s="30">
        <v>3163</v>
      </c>
    </row>
    <row r="54" spans="1:4" x14ac:dyDescent="0.25">
      <c r="A54" s="29" t="s">
        <v>62</v>
      </c>
      <c r="B54" s="30"/>
      <c r="C54" s="30"/>
      <c r="D54" s="30">
        <v>15759</v>
      </c>
    </row>
    <row r="55" spans="1:4" x14ac:dyDescent="0.25">
      <c r="A55" s="29" t="s">
        <v>63</v>
      </c>
      <c r="B55" s="30"/>
      <c r="C55" s="30"/>
      <c r="D55" s="30">
        <v>400</v>
      </c>
    </row>
    <row r="56" spans="1:4" x14ac:dyDescent="0.25">
      <c r="A56" s="29" t="s">
        <v>64</v>
      </c>
      <c r="B56" s="30"/>
      <c r="C56" s="30"/>
      <c r="D56" s="30">
        <v>1400</v>
      </c>
    </row>
    <row r="57" spans="1:4" x14ac:dyDescent="0.25">
      <c r="A57" s="29" t="s">
        <v>65</v>
      </c>
      <c r="B57" s="30"/>
      <c r="C57" s="30"/>
      <c r="D57" s="30">
        <v>51540</v>
      </c>
    </row>
    <row r="58" spans="1:4" x14ac:dyDescent="0.25">
      <c r="A58" s="29" t="s">
        <v>66</v>
      </c>
      <c r="B58" s="30"/>
      <c r="C58" s="30"/>
      <c r="D58" s="30">
        <v>1000</v>
      </c>
    </row>
    <row r="59" spans="1:4" x14ac:dyDescent="0.25">
      <c r="A59" s="29" t="s">
        <v>67</v>
      </c>
      <c r="B59" s="30"/>
      <c r="C59" s="30"/>
      <c r="D59" s="30">
        <v>5620.39</v>
      </c>
    </row>
    <row r="60" spans="1:4" x14ac:dyDescent="0.25">
      <c r="A60" s="29" t="s">
        <v>68</v>
      </c>
      <c r="B60" s="30"/>
      <c r="C60" s="30"/>
      <c r="D60" s="30">
        <v>10925</v>
      </c>
    </row>
    <row r="61" spans="1:4" x14ac:dyDescent="0.25">
      <c r="A61" s="29" t="s">
        <v>69</v>
      </c>
      <c r="B61" s="30"/>
      <c r="C61" s="30"/>
      <c r="D61" s="30">
        <v>25339.95</v>
      </c>
    </row>
    <row r="62" spans="1:4" x14ac:dyDescent="0.25">
      <c r="A62" s="27" t="s">
        <v>70</v>
      </c>
      <c r="B62" s="28"/>
      <c r="C62" s="28"/>
      <c r="D62" s="28">
        <f>SUBTOTAL(9,D63:D63)</f>
        <v>379.16</v>
      </c>
    </row>
    <row r="63" spans="1:4" x14ac:dyDescent="0.25">
      <c r="A63" s="29" t="s">
        <v>71</v>
      </c>
      <c r="B63" s="30"/>
      <c r="C63" s="30"/>
      <c r="D63" s="30">
        <v>379.16</v>
      </c>
    </row>
    <row r="64" spans="1:4" x14ac:dyDescent="0.25">
      <c r="A64" s="27" t="s">
        <v>72</v>
      </c>
      <c r="B64" s="28"/>
      <c r="C64" s="28"/>
      <c r="D64" s="28">
        <f>SUBTOTAL(9,D65:D69)</f>
        <v>2317.15</v>
      </c>
    </row>
    <row r="65" spans="1:4" x14ac:dyDescent="0.25">
      <c r="A65" s="29" t="s">
        <v>73</v>
      </c>
      <c r="B65" s="30"/>
      <c r="C65" s="30"/>
      <c r="D65" s="30">
        <v>800</v>
      </c>
    </row>
    <row r="66" spans="1:4" x14ac:dyDescent="0.25">
      <c r="A66" s="29" t="s">
        <v>74</v>
      </c>
      <c r="B66" s="30"/>
      <c r="C66" s="30"/>
      <c r="D66" s="30">
        <v>450.7</v>
      </c>
    </row>
    <row r="67" spans="1:4" x14ac:dyDescent="0.25">
      <c r="A67" s="29" t="s">
        <v>75</v>
      </c>
      <c r="B67" s="30"/>
      <c r="C67" s="30"/>
      <c r="D67" s="30">
        <v>500</v>
      </c>
    </row>
    <row r="68" spans="1:4" x14ac:dyDescent="0.25">
      <c r="A68" s="29" t="s">
        <v>76</v>
      </c>
      <c r="B68" s="30"/>
      <c r="C68" s="30"/>
      <c r="D68" s="30">
        <v>366.45</v>
      </c>
    </row>
    <row r="69" spans="1:4" x14ac:dyDescent="0.25">
      <c r="A69" s="29" t="s">
        <v>77</v>
      </c>
      <c r="B69" s="30"/>
      <c r="C69" s="30"/>
      <c r="D69" s="30">
        <v>200</v>
      </c>
    </row>
    <row r="70" spans="1:4" x14ac:dyDescent="0.25">
      <c r="A70" s="25" t="s">
        <v>78</v>
      </c>
      <c r="B70" s="26"/>
      <c r="C70" s="26">
        <v>740</v>
      </c>
      <c r="D70" s="26">
        <f>SUBTOTAL(9,D72:D72)</f>
        <v>900</v>
      </c>
    </row>
    <row r="71" spans="1:4" x14ac:dyDescent="0.25">
      <c r="A71" s="27" t="s">
        <v>79</v>
      </c>
      <c r="B71" s="28"/>
      <c r="C71" s="28"/>
      <c r="D71" s="28">
        <f>SUBTOTAL(9,D72:D72)</f>
        <v>900</v>
      </c>
    </row>
    <row r="72" spans="1:4" x14ac:dyDescent="0.25">
      <c r="A72" s="29" t="s">
        <v>80</v>
      </c>
      <c r="B72" s="30"/>
      <c r="C72" s="30"/>
      <c r="D72" s="30">
        <v>900</v>
      </c>
    </row>
    <row r="73" spans="1:4" x14ac:dyDescent="0.25">
      <c r="A73" s="23" t="s">
        <v>11</v>
      </c>
      <c r="B73" s="24"/>
      <c r="C73" s="24">
        <v>10766</v>
      </c>
      <c r="D73" s="24">
        <f>SUBTOTAL(9,D76:D83)</f>
        <v>11247.119999999999</v>
      </c>
    </row>
    <row r="74" spans="1:4" x14ac:dyDescent="0.25">
      <c r="A74" s="25" t="s">
        <v>81</v>
      </c>
      <c r="B74" s="26"/>
      <c r="C74" s="26">
        <v>7039</v>
      </c>
      <c r="D74" s="26">
        <f>SUBTOTAL(9,D76:D77)</f>
        <v>7039</v>
      </c>
    </row>
    <row r="75" spans="1:4" x14ac:dyDescent="0.25">
      <c r="A75" s="27" t="s">
        <v>82</v>
      </c>
      <c r="B75" s="28"/>
      <c r="C75" s="28"/>
      <c r="D75" s="28">
        <f>SUBTOTAL(9,D76:D77)</f>
        <v>7039</v>
      </c>
    </row>
    <row r="76" spans="1:4" x14ac:dyDescent="0.25">
      <c r="A76" s="29" t="s">
        <v>83</v>
      </c>
      <c r="B76" s="30"/>
      <c r="C76" s="30"/>
      <c r="D76" s="30">
        <v>938</v>
      </c>
    </row>
    <row r="77" spans="1:4" x14ac:dyDescent="0.25">
      <c r="A77" s="29" t="s">
        <v>84</v>
      </c>
      <c r="B77" s="30"/>
      <c r="C77" s="30"/>
      <c r="D77" s="30">
        <v>6101</v>
      </c>
    </row>
    <row r="78" spans="1:4" x14ac:dyDescent="0.25">
      <c r="A78" s="25" t="s">
        <v>85</v>
      </c>
      <c r="B78" s="26"/>
      <c r="C78" s="26">
        <v>3727</v>
      </c>
      <c r="D78" s="26">
        <f>SUBTOTAL(9,D80:D83)</f>
        <v>4208.12</v>
      </c>
    </row>
    <row r="79" spans="1:4" x14ac:dyDescent="0.25">
      <c r="A79" s="27" t="s">
        <v>86</v>
      </c>
      <c r="B79" s="28"/>
      <c r="C79" s="28"/>
      <c r="D79" s="28">
        <f>SUBTOTAL(9,D80:D81)</f>
        <v>3715.62</v>
      </c>
    </row>
    <row r="80" spans="1:4" x14ac:dyDescent="0.25">
      <c r="A80" s="29" t="s">
        <v>87</v>
      </c>
      <c r="B80" s="30"/>
      <c r="C80" s="30"/>
      <c r="D80" s="30">
        <v>3052.62</v>
      </c>
    </row>
    <row r="81" spans="1:4" x14ac:dyDescent="0.25">
      <c r="A81" s="29" t="s">
        <v>88</v>
      </c>
      <c r="B81" s="30"/>
      <c r="C81" s="30"/>
      <c r="D81" s="30">
        <v>663</v>
      </c>
    </row>
    <row r="82" spans="1:4" x14ac:dyDescent="0.25">
      <c r="A82" s="27" t="s">
        <v>89</v>
      </c>
      <c r="B82" s="28"/>
      <c r="C82" s="28"/>
      <c r="D82" s="28">
        <f>SUBTOTAL(9,D83:D83)</f>
        <v>492.5</v>
      </c>
    </row>
    <row r="83" spans="1:4" x14ac:dyDescent="0.25">
      <c r="A83" s="29" t="s">
        <v>90</v>
      </c>
      <c r="B83" s="30"/>
      <c r="C83" s="30"/>
      <c r="D83" s="30">
        <v>492.5</v>
      </c>
    </row>
    <row r="84" spans="1:4" ht="20.100000000000001" customHeight="1" x14ac:dyDescent="0.25">
      <c r="A84" s="31" t="s">
        <v>40</v>
      </c>
      <c r="B84" s="32"/>
      <c r="C84" s="32">
        <v>546676</v>
      </c>
      <c r="D84" s="32">
        <f>IFERROR(SUBTOTAL(9,D35:D83),0)</f>
        <v>633976.06999999995</v>
      </c>
    </row>
    <row r="86" spans="1:4" x14ac:dyDescent="0.25">
      <c r="C86" s="22"/>
    </row>
    <row r="91" spans="1:4" s="7" customFormat="1" ht="24.95" customHeight="1" x14ac:dyDescent="0.3">
      <c r="A91" s="45" t="s">
        <v>91</v>
      </c>
      <c r="B91" s="45"/>
      <c r="C91" s="45"/>
      <c r="D91" s="45"/>
    </row>
    <row r="92" spans="1:4" s="8" customFormat="1" ht="24.95" customHeight="1" x14ac:dyDescent="0.25">
      <c r="A92" s="9" t="s">
        <v>24</v>
      </c>
      <c r="B92" s="10"/>
      <c r="C92" s="10"/>
      <c r="D92" s="10"/>
    </row>
    <row r="93" spans="1:4" ht="57.6" customHeight="1" x14ac:dyDescent="0.25">
      <c r="A93" s="11" t="s">
        <v>25</v>
      </c>
      <c r="B93" s="11" t="s">
        <v>26</v>
      </c>
      <c r="C93" s="11" t="s">
        <v>5</v>
      </c>
      <c r="D93" s="11" t="s">
        <v>177</v>
      </c>
    </row>
    <row r="94" spans="1:4" s="12" customFormat="1" ht="15.95" customHeight="1" x14ac:dyDescent="0.25">
      <c r="A94" s="13" t="s">
        <v>6</v>
      </c>
      <c r="B94" s="13">
        <f>COLUMN()</f>
        <v>2</v>
      </c>
      <c r="C94" s="13">
        <f>COLUMN()</f>
        <v>3</v>
      </c>
      <c r="D94" s="13">
        <f>COLUMN()</f>
        <v>4</v>
      </c>
    </row>
    <row r="95" spans="1:4" x14ac:dyDescent="0.25">
      <c r="A95" s="23" t="s">
        <v>92</v>
      </c>
      <c r="B95" s="24">
        <f>SUBTOTAL(9,B96:B96)</f>
        <v>221689.74</v>
      </c>
      <c r="C95" s="24">
        <f>SUBTOTAL(9,C96:C96)</f>
        <v>538676</v>
      </c>
      <c r="D95" s="24">
        <f>SUBTOTAL(9,D96:D96)</f>
        <v>623912.69999999995</v>
      </c>
    </row>
    <row r="96" spans="1:4" x14ac:dyDescent="0.25">
      <c r="A96" s="29" t="s">
        <v>93</v>
      </c>
      <c r="B96" s="30">
        <v>221689.74</v>
      </c>
      <c r="C96" s="30">
        <v>538676</v>
      </c>
      <c r="D96" s="30">
        <v>623912.69999999995</v>
      </c>
    </row>
    <row r="97" spans="1:4" x14ac:dyDescent="0.25">
      <c r="A97" s="23" t="s">
        <v>94</v>
      </c>
      <c r="B97" s="24">
        <f>SUBTOTAL(9,B98:B98)</f>
        <v>2225.0500000000002</v>
      </c>
      <c r="C97" s="24">
        <f>SUBTOTAL(9,C98:C98)</f>
        <v>4000</v>
      </c>
      <c r="D97" s="24">
        <f>SUBTOTAL(9,D98:D98)</f>
        <v>4000</v>
      </c>
    </row>
    <row r="98" spans="1:4" x14ac:dyDescent="0.25">
      <c r="A98" s="29" t="s">
        <v>95</v>
      </c>
      <c r="B98" s="30">
        <v>2225.0500000000002</v>
      </c>
      <c r="C98" s="30">
        <v>4000</v>
      </c>
      <c r="D98" s="30">
        <v>4000</v>
      </c>
    </row>
    <row r="99" spans="1:4" x14ac:dyDescent="0.25">
      <c r="A99" s="23" t="s">
        <v>96</v>
      </c>
      <c r="B99" s="24">
        <f>SUBTOTAL(9,B100:B100)</f>
        <v>2691</v>
      </c>
      <c r="C99" s="24">
        <f>SUBTOTAL(9,C100:C100)</f>
        <v>4000</v>
      </c>
      <c r="D99" s="24">
        <f>SUBTOTAL(9,D100:D100)</f>
        <v>4000</v>
      </c>
    </row>
    <row r="100" spans="1:4" x14ac:dyDescent="0.25">
      <c r="A100" s="29" t="s">
        <v>97</v>
      </c>
      <c r="B100" s="30">
        <v>2691</v>
      </c>
      <c r="C100" s="30">
        <v>4000</v>
      </c>
      <c r="D100" s="30">
        <v>4000</v>
      </c>
    </row>
    <row r="101" spans="1:4" x14ac:dyDescent="0.25">
      <c r="A101" s="23" t="s">
        <v>167</v>
      </c>
      <c r="B101" s="24">
        <f>SUBTOTAL(9,B102:B102)</f>
        <v>467.68</v>
      </c>
      <c r="C101" s="24">
        <f>SUBTOTAL(9,C102:C102)</f>
        <v>0</v>
      </c>
      <c r="D101" s="24">
        <f>SUBTOTAL(9,D102:D102)</f>
        <v>0</v>
      </c>
    </row>
    <row r="102" spans="1:4" x14ac:dyDescent="0.25">
      <c r="A102" s="29" t="s">
        <v>166</v>
      </c>
      <c r="B102" s="30">
        <v>467.68</v>
      </c>
      <c r="C102" s="30">
        <v>0</v>
      </c>
      <c r="D102" s="30">
        <v>0</v>
      </c>
    </row>
    <row r="103" spans="1:4" x14ac:dyDescent="0.25">
      <c r="A103" s="23" t="s">
        <v>169</v>
      </c>
      <c r="B103" s="24">
        <f>SUBTOTAL(9,B104:B104)</f>
        <v>900</v>
      </c>
      <c r="C103" s="24">
        <f>SUBTOTAL(9,C104:C104)</f>
        <v>0</v>
      </c>
      <c r="D103" s="24">
        <f>SUBTOTAL(9,D104:D104)</f>
        <v>0</v>
      </c>
    </row>
    <row r="104" spans="1:4" x14ac:dyDescent="0.25">
      <c r="A104" s="29" t="s">
        <v>168</v>
      </c>
      <c r="B104" s="30">
        <v>900</v>
      </c>
      <c r="C104" s="30">
        <v>0</v>
      </c>
      <c r="D104" s="30">
        <v>0</v>
      </c>
    </row>
    <row r="105" spans="1:4" ht="20.100000000000001" customHeight="1" x14ac:dyDescent="0.25">
      <c r="A105" s="31" t="s">
        <v>40</v>
      </c>
      <c r="B105" s="32">
        <f>IFERROR(SUBTOTAL(9,B96:B104),0)</f>
        <v>227973.46999999997</v>
      </c>
      <c r="C105" s="32">
        <f>IFERROR(SUBTOTAL(9,C96:C104),0)</f>
        <v>546676</v>
      </c>
      <c r="D105" s="32">
        <f>IFERROR(SUBTOTAL(9,D96:D104),0)</f>
        <v>631912.69999999995</v>
      </c>
    </row>
    <row r="106" spans="1:4" x14ac:dyDescent="0.25">
      <c r="A106" s="12"/>
      <c r="B106" s="12"/>
      <c r="C106" s="12"/>
      <c r="D106" s="12"/>
    </row>
    <row r="107" spans="1:4" x14ac:dyDescent="0.25">
      <c r="A107" s="12"/>
      <c r="B107" s="12"/>
      <c r="C107" s="12"/>
      <c r="D107" s="12"/>
    </row>
    <row r="108" spans="1:4" s="8" customFormat="1" ht="24.95" customHeight="1" x14ac:dyDescent="0.25">
      <c r="A108" s="9" t="s">
        <v>41</v>
      </c>
      <c r="B108" s="10"/>
      <c r="C108" s="10"/>
      <c r="D108" s="10"/>
    </row>
    <row r="109" spans="1:4" ht="57.6" customHeight="1" x14ac:dyDescent="0.25">
      <c r="A109" s="33" t="s">
        <v>25</v>
      </c>
      <c r="B109" s="11" t="s">
        <v>26</v>
      </c>
      <c r="C109" s="11" t="s">
        <v>5</v>
      </c>
      <c r="D109" s="11" t="s">
        <v>177</v>
      </c>
    </row>
    <row r="110" spans="1:4" s="12" customFormat="1" ht="15.95" customHeight="1" x14ac:dyDescent="0.25">
      <c r="A110" s="13" t="s">
        <v>6</v>
      </c>
      <c r="B110" s="13">
        <f>COLUMN()</f>
        <v>2</v>
      </c>
      <c r="C110" s="13">
        <f>COLUMN()</f>
        <v>3</v>
      </c>
      <c r="D110" s="13">
        <f>COLUMN()</f>
        <v>4</v>
      </c>
    </row>
    <row r="111" spans="1:4" x14ac:dyDescent="0.25">
      <c r="A111" s="23" t="s">
        <v>92</v>
      </c>
      <c r="B111" s="24">
        <f>SUBTOTAL(9,B112:B112)</f>
        <v>224654.38</v>
      </c>
      <c r="C111" s="24">
        <f>SUBTOTAL(9,C112:C112)</f>
        <v>538676</v>
      </c>
      <c r="D111" s="24">
        <f>SUBTOTAL(9,D112:D112)</f>
        <v>623912.69999999995</v>
      </c>
    </row>
    <row r="112" spans="1:4" x14ac:dyDescent="0.25">
      <c r="A112" s="29" t="s">
        <v>93</v>
      </c>
      <c r="B112" s="30">
        <f>217004+7650.38</f>
        <v>224654.38</v>
      </c>
      <c r="C112" s="30">
        <v>538676</v>
      </c>
      <c r="D112" s="30">
        <f>'Posebni dio'!D21</f>
        <v>623912.69999999995</v>
      </c>
    </row>
    <row r="113" spans="1:4" x14ac:dyDescent="0.25">
      <c r="A113" s="23" t="s">
        <v>94</v>
      </c>
      <c r="B113" s="24">
        <f>SUBTOTAL(9,B114:B114)</f>
        <v>2585.94</v>
      </c>
      <c r="C113" s="24">
        <f>SUBTOTAL(9,C114:C114)</f>
        <v>4000</v>
      </c>
      <c r="D113" s="24">
        <f>SUBTOTAL(9,D114:D114)</f>
        <v>5425.0999999999995</v>
      </c>
    </row>
    <row r="114" spans="1:4" x14ac:dyDescent="0.25">
      <c r="A114" s="29" t="s">
        <v>95</v>
      </c>
      <c r="B114" s="30">
        <v>2585.94</v>
      </c>
      <c r="C114" s="30">
        <v>4000</v>
      </c>
      <c r="D114" s="30">
        <f>'Posebni dio'!D22</f>
        <v>5425.0999999999995</v>
      </c>
    </row>
    <row r="115" spans="1:4" x14ac:dyDescent="0.25">
      <c r="A115" s="23" t="s">
        <v>96</v>
      </c>
      <c r="B115" s="24">
        <f>SUBTOTAL(9,B116:B116)</f>
        <v>725.66</v>
      </c>
      <c r="C115" s="24">
        <f>SUBTOTAL(9,C116:C116)</f>
        <v>4000</v>
      </c>
      <c r="D115" s="24">
        <f>SUBTOTAL(9,D116:D116)</f>
        <v>4638.2699999999995</v>
      </c>
    </row>
    <row r="116" spans="1:4" x14ac:dyDescent="0.25">
      <c r="A116" s="29" t="s">
        <v>97</v>
      </c>
      <c r="B116" s="30">
        <f>100+625.66</f>
        <v>725.66</v>
      </c>
      <c r="C116" s="30">
        <v>4000</v>
      </c>
      <c r="D116" s="30">
        <f>'Posebni dio'!D23</f>
        <v>4638.2699999999995</v>
      </c>
    </row>
    <row r="117" spans="1:4" x14ac:dyDescent="0.25">
      <c r="A117" s="23" t="s">
        <v>167</v>
      </c>
      <c r="B117" s="24">
        <f>SUBTOTAL(9,B118:B118)</f>
        <v>9351.7099999999991</v>
      </c>
      <c r="C117" s="24">
        <f>SUBTOTAL(9,C118:C118)</f>
        <v>0</v>
      </c>
      <c r="D117" s="24">
        <f>SUBTOTAL(9,D118:D118)</f>
        <v>0</v>
      </c>
    </row>
    <row r="118" spans="1:4" x14ac:dyDescent="0.25">
      <c r="A118" s="29" t="s">
        <v>166</v>
      </c>
      <c r="B118" s="30">
        <v>9351.7099999999991</v>
      </c>
      <c r="C118" s="30">
        <v>0</v>
      </c>
      <c r="D118" s="30">
        <v>0</v>
      </c>
    </row>
    <row r="119" spans="1:4" x14ac:dyDescent="0.25">
      <c r="A119" s="23" t="s">
        <v>169</v>
      </c>
      <c r="B119" s="24">
        <f>SUBTOTAL(9,B120:B120)</f>
        <v>738.14</v>
      </c>
      <c r="C119" s="24">
        <f>SUBTOTAL(9,C120:C120)</f>
        <v>0</v>
      </c>
      <c r="D119" s="24">
        <f>SUBTOTAL(9,D120:D120)</f>
        <v>0</v>
      </c>
    </row>
    <row r="120" spans="1:4" x14ac:dyDescent="0.25">
      <c r="A120" s="29" t="s">
        <v>168</v>
      </c>
      <c r="B120" s="30">
        <v>738.14</v>
      </c>
      <c r="C120" s="30">
        <v>0</v>
      </c>
      <c r="D120" s="30">
        <v>0</v>
      </c>
    </row>
    <row r="121" spans="1:4" ht="20.100000000000001" customHeight="1" x14ac:dyDescent="0.25">
      <c r="A121" s="31" t="s">
        <v>40</v>
      </c>
      <c r="B121" s="32">
        <f>IFERROR(SUBTOTAL(9,B112:B120),0)</f>
        <v>238055.83000000002</v>
      </c>
      <c r="C121" s="32">
        <f>IFERROR(SUBTOTAL(9,C112:C120),0)</f>
        <v>546676</v>
      </c>
      <c r="D121" s="32">
        <f>IFERROR(SUBTOTAL(9,D112:D120),0)</f>
        <v>633976.06999999995</v>
      </c>
    </row>
    <row r="123" spans="1:4" x14ac:dyDescent="0.25">
      <c r="C123" s="22"/>
    </row>
    <row r="128" spans="1:4" s="7" customFormat="1" ht="24.95" customHeight="1" x14ac:dyDescent="0.3">
      <c r="A128" s="45" t="s">
        <v>98</v>
      </c>
      <c r="B128" s="45"/>
      <c r="C128" s="45"/>
      <c r="D128" s="45"/>
    </row>
    <row r="129" spans="1:4" s="8" customFormat="1" ht="24.95" customHeight="1" x14ac:dyDescent="0.25">
      <c r="A129" s="9" t="s">
        <v>41</v>
      </c>
      <c r="B129" s="10"/>
      <c r="C129" s="10"/>
      <c r="D129" s="10"/>
    </row>
    <row r="130" spans="1:4" ht="57.6" customHeight="1" x14ac:dyDescent="0.25">
      <c r="A130" s="11" t="s">
        <v>25</v>
      </c>
      <c r="B130" s="11" t="s">
        <v>26</v>
      </c>
      <c r="C130" s="11" t="s">
        <v>5</v>
      </c>
      <c r="D130" s="11" t="s">
        <v>177</v>
      </c>
    </row>
    <row r="131" spans="1:4" s="12" customFormat="1" ht="15.95" customHeight="1" x14ac:dyDescent="0.25">
      <c r="A131" s="13" t="s">
        <v>6</v>
      </c>
      <c r="B131" s="13">
        <f>COLUMN()</f>
        <v>2</v>
      </c>
      <c r="C131" s="13">
        <f>COLUMN()</f>
        <v>3</v>
      </c>
      <c r="D131" s="13">
        <f>COLUMN()</f>
        <v>4</v>
      </c>
    </row>
    <row r="132" spans="1:4" x14ac:dyDescent="0.25">
      <c r="A132" s="23" t="s">
        <v>99</v>
      </c>
      <c r="B132" s="24">
        <f>SUBTOTAL(9,B133:B133)</f>
        <v>238055.83000000002</v>
      </c>
      <c r="C132" s="24">
        <f>SUBTOTAL(9,C133:C133)</f>
        <v>546676</v>
      </c>
      <c r="D132" s="24">
        <f>SUBTOTAL(9,D133:D133)</f>
        <v>633976.06999999983</v>
      </c>
    </row>
    <row r="133" spans="1:4" x14ac:dyDescent="0.25">
      <c r="A133" s="29" t="s">
        <v>100</v>
      </c>
      <c r="B133" s="30">
        <v>238055.83000000002</v>
      </c>
      <c r="C133" s="30">
        <v>546676</v>
      </c>
      <c r="D133" s="30">
        <f>'Posebni dio'!D8</f>
        <v>633976.06999999983</v>
      </c>
    </row>
    <row r="134" spans="1:4" ht="20.100000000000001" customHeight="1" x14ac:dyDescent="0.25">
      <c r="A134" s="31" t="s">
        <v>40</v>
      </c>
      <c r="B134" s="32">
        <f>IFERROR(SUBTOTAL(9,B133:B133),0)</f>
        <v>238055.83000000002</v>
      </c>
      <c r="C134" s="32">
        <f>IFERROR(SUBTOTAL(9,C133:C133),0)</f>
        <v>546676</v>
      </c>
      <c r="D134" s="32">
        <f>IFERROR(SUBTOTAL(9,D133:D133),0)</f>
        <v>633976.06999999983</v>
      </c>
    </row>
    <row r="135" spans="1:4" x14ac:dyDescent="0.25">
      <c r="A135" s="12"/>
      <c r="B135" s="12"/>
      <c r="C135" s="12"/>
      <c r="D135" s="12"/>
    </row>
    <row r="136" spans="1:4" x14ac:dyDescent="0.25">
      <c r="A136" s="12"/>
      <c r="B136" s="12"/>
      <c r="C136" s="12"/>
      <c r="D136" s="12"/>
    </row>
    <row r="137" spans="1:4" x14ac:dyDescent="0.25">
      <c r="C137" s="22"/>
    </row>
  </sheetData>
  <mergeCells count="5">
    <mergeCell ref="A2:D2"/>
    <mergeCell ref="A3:D3"/>
    <mergeCell ref="A1:D1"/>
    <mergeCell ref="A91:D91"/>
    <mergeCell ref="A128:D128"/>
  </mergeCells>
  <pageMargins left="0.39370078740157499" right="0.39370078740157499" top="0.39370078740157499" bottom="0.39370078740157499" header="0.23622047244094499" footer="0.23622047244094499"/>
  <pageSetup paperSize="9" scale="8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32"/>
  <sheetViews>
    <sheetView zoomScaleNormal="100" workbookViewId="0">
      <pane ySplit="6" topLeftCell="A7" activePane="bottomLeft" state="frozen"/>
      <selection pane="bottomLeft" activeCell="D11" sqref="D11"/>
    </sheetView>
  </sheetViews>
  <sheetFormatPr defaultColWidth="9.140625" defaultRowHeight="15" x14ac:dyDescent="0.25"/>
  <cols>
    <col min="1" max="1" width="73.7109375" style="2" customWidth="1"/>
    <col min="2" max="2" width="29.7109375" style="2" hidden="1" customWidth="1"/>
    <col min="3" max="4" width="19.7109375" style="2" customWidth="1"/>
  </cols>
  <sheetData>
    <row r="1" spans="1:4" s="6" customFormat="1" ht="30" customHeight="1" x14ac:dyDescent="0.25">
      <c r="A1" s="45" t="s">
        <v>1</v>
      </c>
      <c r="B1" s="45"/>
      <c r="C1" s="45"/>
      <c r="D1" s="45"/>
    </row>
    <row r="2" spans="1:4" s="6" customFormat="1" ht="30" customHeight="1" x14ac:dyDescent="0.25">
      <c r="A2" s="45" t="s">
        <v>101</v>
      </c>
      <c r="B2" s="45"/>
      <c r="C2" s="45"/>
      <c r="D2" s="45"/>
    </row>
    <row r="3" spans="1:4" s="7" customFormat="1" ht="24.95" customHeight="1" x14ac:dyDescent="0.3">
      <c r="A3" s="45" t="s">
        <v>102</v>
      </c>
      <c r="B3" s="45"/>
      <c r="C3" s="45"/>
      <c r="D3" s="45"/>
    </row>
    <row r="4" spans="1:4" s="8" customFormat="1" ht="24.95" customHeight="1" x14ac:dyDescent="0.25">
      <c r="A4" s="9" t="s">
        <v>103</v>
      </c>
      <c r="B4" s="10"/>
      <c r="C4" s="10"/>
      <c r="D4" s="10"/>
    </row>
    <row r="5" spans="1:4" ht="57.6" customHeight="1" x14ac:dyDescent="0.25">
      <c r="A5" s="11" t="s">
        <v>25</v>
      </c>
      <c r="B5" s="11"/>
      <c r="C5" s="11" t="s">
        <v>5</v>
      </c>
      <c r="D5" s="11" t="s">
        <v>177</v>
      </c>
    </row>
    <row r="6" spans="1:4" s="12" customFormat="1" ht="15.95" customHeight="1" x14ac:dyDescent="0.25">
      <c r="A6" s="13" t="s">
        <v>6</v>
      </c>
      <c r="B6" s="13"/>
      <c r="C6" s="13">
        <v>3</v>
      </c>
      <c r="D6" s="13">
        <f>COLUMN()</f>
        <v>4</v>
      </c>
    </row>
    <row r="7" spans="1:4" ht="20.100000000000001" customHeight="1" x14ac:dyDescent="0.25">
      <c r="A7" s="31" t="s">
        <v>40</v>
      </c>
      <c r="B7" s="32"/>
      <c r="C7" s="32">
        <v>0</v>
      </c>
      <c r="D7" s="32">
        <f>IFERROR(SUBTOTAL(9,#REF!),0)</f>
        <v>0</v>
      </c>
    </row>
    <row r="8" spans="1:4" x14ac:dyDescent="0.25">
      <c r="A8" s="12"/>
      <c r="B8" s="12"/>
      <c r="C8" s="12"/>
      <c r="D8" s="12"/>
    </row>
    <row r="9" spans="1:4" x14ac:dyDescent="0.25">
      <c r="A9" s="12"/>
      <c r="B9" s="12"/>
      <c r="C9" s="12"/>
      <c r="D9" s="12"/>
    </row>
    <row r="10" spans="1:4" s="8" customFormat="1" ht="24.95" customHeight="1" x14ac:dyDescent="0.25">
      <c r="A10" s="9" t="s">
        <v>104</v>
      </c>
      <c r="B10" s="10"/>
      <c r="C10" s="10"/>
      <c r="D10" s="10"/>
    </row>
    <row r="11" spans="1:4" ht="57.6" customHeight="1" x14ac:dyDescent="0.25">
      <c r="A11" s="33" t="s">
        <v>25</v>
      </c>
      <c r="B11" s="11"/>
      <c r="C11" s="11" t="s">
        <v>5</v>
      </c>
      <c r="D11" s="11" t="s">
        <v>177</v>
      </c>
    </row>
    <row r="12" spans="1:4" s="12" customFormat="1" ht="15.95" customHeight="1" x14ac:dyDescent="0.25">
      <c r="A12" s="13" t="s">
        <v>6</v>
      </c>
      <c r="B12" s="13"/>
      <c r="C12" s="13">
        <v>3</v>
      </c>
      <c r="D12" s="13">
        <f>COLUMN()</f>
        <v>4</v>
      </c>
    </row>
    <row r="13" spans="1:4" ht="20.100000000000001" customHeight="1" x14ac:dyDescent="0.25">
      <c r="A13" s="31" t="s">
        <v>40</v>
      </c>
      <c r="B13" s="32"/>
      <c r="C13" s="32">
        <v>0</v>
      </c>
      <c r="D13" s="32">
        <f>IFERROR(SUBTOTAL(9,#REF!),0)</f>
        <v>0</v>
      </c>
    </row>
    <row r="15" spans="1:4" x14ac:dyDescent="0.25">
      <c r="C15" s="22"/>
    </row>
    <row r="20" spans="1:4" s="7" customFormat="1" ht="24.95" customHeight="1" x14ac:dyDescent="0.3">
      <c r="A20" s="45" t="s">
        <v>105</v>
      </c>
      <c r="B20" s="45"/>
      <c r="C20" s="45"/>
      <c r="D20" s="45"/>
    </row>
    <row r="21" spans="1:4" s="8" customFormat="1" ht="24.95" customHeight="1" x14ac:dyDescent="0.25">
      <c r="A21" s="9" t="s">
        <v>103</v>
      </c>
      <c r="B21" s="10"/>
      <c r="C21" s="10"/>
      <c r="D21" s="10"/>
    </row>
    <row r="22" spans="1:4" ht="57.6" customHeight="1" x14ac:dyDescent="0.25">
      <c r="A22" s="11" t="s">
        <v>25</v>
      </c>
      <c r="B22" s="11"/>
      <c r="C22" s="11" t="s">
        <v>5</v>
      </c>
      <c r="D22" s="11" t="s">
        <v>177</v>
      </c>
    </row>
    <row r="23" spans="1:4" s="12" customFormat="1" ht="15.95" customHeight="1" x14ac:dyDescent="0.25">
      <c r="A23" s="13" t="s">
        <v>6</v>
      </c>
      <c r="B23" s="13"/>
      <c r="C23" s="13">
        <f>COLUMN()</f>
        <v>3</v>
      </c>
      <c r="D23" s="13">
        <f>COLUMN()</f>
        <v>4</v>
      </c>
    </row>
    <row r="24" spans="1:4" ht="20.100000000000001" customHeight="1" x14ac:dyDescent="0.25">
      <c r="A24" s="31" t="s">
        <v>40</v>
      </c>
      <c r="B24" s="32"/>
      <c r="C24" s="32">
        <f>IFERROR(SUBTOTAL(9,#REF!),0)</f>
        <v>0</v>
      </c>
      <c r="D24" s="32">
        <f>IFERROR(SUBTOTAL(9,#REF!),0)</f>
        <v>0</v>
      </c>
    </row>
    <row r="25" spans="1:4" x14ac:dyDescent="0.25">
      <c r="A25" s="12"/>
      <c r="B25" s="12"/>
      <c r="C25" s="12"/>
      <c r="D25" s="12"/>
    </row>
    <row r="26" spans="1:4" x14ac:dyDescent="0.25">
      <c r="A26" s="12"/>
      <c r="B26" s="12"/>
      <c r="C26" s="12"/>
      <c r="D26" s="12"/>
    </row>
    <row r="27" spans="1:4" s="8" customFormat="1" ht="24.95" customHeight="1" x14ac:dyDescent="0.25">
      <c r="A27" s="9" t="s">
        <v>104</v>
      </c>
      <c r="B27" s="10"/>
      <c r="C27" s="10"/>
      <c r="D27" s="10"/>
    </row>
    <row r="28" spans="1:4" ht="57.6" customHeight="1" x14ac:dyDescent="0.25">
      <c r="A28" s="33" t="s">
        <v>25</v>
      </c>
      <c r="B28" s="11"/>
      <c r="C28" s="11" t="s">
        <v>5</v>
      </c>
      <c r="D28" s="11" t="s">
        <v>177</v>
      </c>
    </row>
    <row r="29" spans="1:4" s="12" customFormat="1" ht="15.95" customHeight="1" x14ac:dyDescent="0.25">
      <c r="A29" s="13" t="s">
        <v>6</v>
      </c>
      <c r="B29" s="13"/>
      <c r="C29" s="13">
        <f>COLUMN()</f>
        <v>3</v>
      </c>
      <c r="D29" s="13">
        <f>COLUMN()</f>
        <v>4</v>
      </c>
    </row>
    <row r="30" spans="1:4" ht="20.100000000000001" customHeight="1" x14ac:dyDescent="0.25">
      <c r="A30" s="31" t="s">
        <v>40</v>
      </c>
      <c r="B30" s="32"/>
      <c r="C30" s="32">
        <f>IFERROR(SUBTOTAL(9,#REF!),0)</f>
        <v>0</v>
      </c>
      <c r="D30" s="32">
        <f>IFERROR(SUBTOTAL(9,#REF!),0)</f>
        <v>0</v>
      </c>
    </row>
    <row r="32" spans="1:4" x14ac:dyDescent="0.25">
      <c r="C32" s="22"/>
    </row>
  </sheetData>
  <mergeCells count="4">
    <mergeCell ref="A2:D2"/>
    <mergeCell ref="A3:D3"/>
    <mergeCell ref="A1:D1"/>
    <mergeCell ref="A20:D20"/>
  </mergeCells>
  <pageMargins left="0.39370078740157499" right="0.39370078740157499" top="0.39370078740157499" bottom="0.39370078740157499" header="0.23622047244094499" footer="0.23622047244094499"/>
  <pageSetup paperSize="9" scale="8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114"/>
  <sheetViews>
    <sheetView zoomScaleNormal="100" workbookViewId="0">
      <pane ySplit="5" topLeftCell="A6" activePane="bottomLeft" state="frozen"/>
      <selection pane="bottomLeft" sqref="A1:D1"/>
    </sheetView>
  </sheetViews>
  <sheetFormatPr defaultColWidth="9.140625" defaultRowHeight="15" x14ac:dyDescent="0.25"/>
  <cols>
    <col min="1" max="1" width="73.7109375" style="2" customWidth="1"/>
    <col min="2" max="2" width="27.42578125" style="2" hidden="1" customWidth="1"/>
    <col min="3" max="4" width="19.7109375" style="2" customWidth="1"/>
  </cols>
  <sheetData>
    <row r="1" spans="1:4" s="6" customFormat="1" ht="30" customHeight="1" x14ac:dyDescent="0.25">
      <c r="A1" s="45" t="s">
        <v>106</v>
      </c>
      <c r="B1" s="45"/>
      <c r="C1" s="45"/>
      <c r="D1" s="45"/>
    </row>
    <row r="2" spans="1:4" s="7" customFormat="1" ht="24.95" customHeight="1" x14ac:dyDescent="0.3">
      <c r="A2" s="45" t="s">
        <v>107</v>
      </c>
      <c r="B2" s="45"/>
      <c r="C2" s="45"/>
      <c r="D2" s="45"/>
    </row>
    <row r="3" spans="1:4" s="8" customFormat="1" ht="24.95" customHeight="1" x14ac:dyDescent="0.25">
      <c r="A3" s="9" t="s">
        <v>108</v>
      </c>
      <c r="B3" s="10"/>
      <c r="C3" s="10"/>
      <c r="D3" s="10"/>
    </row>
    <row r="4" spans="1:4" ht="57.6" customHeight="1" x14ac:dyDescent="0.25">
      <c r="A4" s="33" t="s">
        <v>25</v>
      </c>
      <c r="B4" s="11"/>
      <c r="C4" s="11" t="s">
        <v>5</v>
      </c>
      <c r="D4" s="11" t="s">
        <v>177</v>
      </c>
    </row>
    <row r="5" spans="1:4" s="12" customFormat="1" ht="15.95" customHeight="1" x14ac:dyDescent="0.25">
      <c r="A5" s="13" t="s">
        <v>6</v>
      </c>
      <c r="B5" s="13"/>
      <c r="C5" s="13">
        <f>COLUMN()</f>
        <v>3</v>
      </c>
      <c r="D5" s="13">
        <f>COLUMN()</f>
        <v>4</v>
      </c>
    </row>
    <row r="6" spans="1:4" x14ac:dyDescent="0.25">
      <c r="A6" s="23" t="s">
        <v>109</v>
      </c>
      <c r="B6" s="24"/>
      <c r="C6" s="24">
        <f>SUBTOTAL(9,C7:C7)</f>
        <v>546676</v>
      </c>
      <c r="D6" s="24">
        <f>SUBTOTAL(9,D7:D7)</f>
        <v>633976.06999999983</v>
      </c>
    </row>
    <row r="7" spans="1:4" x14ac:dyDescent="0.25">
      <c r="A7" s="29" t="s">
        <v>110</v>
      </c>
      <c r="B7" s="30"/>
      <c r="C7" s="30">
        <v>546676</v>
      </c>
      <c r="D7" s="30">
        <f>D19</f>
        <v>633976.06999999983</v>
      </c>
    </row>
    <row r="8" spans="1:4" ht="20.100000000000001" customHeight="1" x14ac:dyDescent="0.25">
      <c r="A8" s="31" t="s">
        <v>40</v>
      </c>
      <c r="B8" s="32"/>
      <c r="C8" s="32">
        <f>IFERROR(SUBTOTAL(9,C7:C7),0)</f>
        <v>546676</v>
      </c>
      <c r="D8" s="32">
        <f>IFERROR(SUBTOTAL(9,D7:D7),0)</f>
        <v>633976.06999999983</v>
      </c>
    </row>
    <row r="14" spans="1:4" s="7" customFormat="1" ht="24.95" customHeight="1" x14ac:dyDescent="0.3">
      <c r="A14" s="45" t="s">
        <v>111</v>
      </c>
      <c r="B14" s="45"/>
      <c r="C14" s="45"/>
      <c r="D14" s="45"/>
    </row>
    <row r="15" spans="1:4" s="8" customFormat="1" ht="24.95" customHeight="1" x14ac:dyDescent="0.25">
      <c r="A15" s="9" t="s">
        <v>108</v>
      </c>
      <c r="B15" s="10"/>
      <c r="C15" s="10"/>
      <c r="D15" s="10"/>
    </row>
    <row r="16" spans="1:4" ht="57.6" customHeight="1" x14ac:dyDescent="0.25">
      <c r="A16" s="33" t="s">
        <v>25</v>
      </c>
      <c r="B16" s="11"/>
      <c r="C16" s="11" t="s">
        <v>5</v>
      </c>
      <c r="D16" s="11" t="s">
        <v>177</v>
      </c>
    </row>
    <row r="17" spans="1:4" s="12" customFormat="1" ht="15.95" customHeight="1" x14ac:dyDescent="0.25">
      <c r="A17" s="13" t="s">
        <v>6</v>
      </c>
      <c r="B17" s="13"/>
      <c r="C17" s="13">
        <v>3</v>
      </c>
      <c r="D17" s="13">
        <f>COLUMN()</f>
        <v>4</v>
      </c>
    </row>
    <row r="18" spans="1:4" x14ac:dyDescent="0.25">
      <c r="A18" s="23" t="s">
        <v>109</v>
      </c>
      <c r="B18" s="24"/>
      <c r="C18" s="24">
        <v>546676</v>
      </c>
      <c r="D18" s="24">
        <f>SUBTOTAL(9,D30:D113)</f>
        <v>633976.06999999983</v>
      </c>
    </row>
    <row r="19" spans="1:4" x14ac:dyDescent="0.25">
      <c r="A19" s="25" t="s">
        <v>110</v>
      </c>
      <c r="B19" s="26"/>
      <c r="C19" s="26">
        <v>546676</v>
      </c>
      <c r="D19" s="26">
        <f>SUBTOTAL(9,D30:D113)</f>
        <v>633976.06999999983</v>
      </c>
    </row>
    <row r="20" spans="1:4" x14ac:dyDescent="0.25">
      <c r="A20" s="34" t="s">
        <v>112</v>
      </c>
      <c r="B20" s="35"/>
      <c r="C20" s="35"/>
      <c r="D20" s="35"/>
    </row>
    <row r="21" spans="1:4" x14ac:dyDescent="0.25">
      <c r="A21" s="36" t="s">
        <v>113</v>
      </c>
      <c r="B21" s="43"/>
      <c r="C21" s="1">
        <v>538676</v>
      </c>
      <c r="D21" s="43">
        <f>SUM(D28,D59)</f>
        <v>623912.69999999995</v>
      </c>
    </row>
    <row r="22" spans="1:4" x14ac:dyDescent="0.25">
      <c r="A22" s="36" t="s">
        <v>114</v>
      </c>
      <c r="B22" s="43"/>
      <c r="C22" s="1">
        <v>4000</v>
      </c>
      <c r="D22" s="43">
        <f>SUM(D76)</f>
        <v>5425.0999999999995</v>
      </c>
    </row>
    <row r="23" spans="1:4" x14ac:dyDescent="0.25">
      <c r="A23" s="36" t="s">
        <v>115</v>
      </c>
      <c r="B23" s="43"/>
      <c r="C23" s="1">
        <v>4000</v>
      </c>
      <c r="D23" s="43">
        <f>SUM(D88)</f>
        <v>4638.2699999999995</v>
      </c>
    </row>
    <row r="24" spans="1:4" s="36" customFormat="1" ht="12" x14ac:dyDescent="0.25">
      <c r="A24" s="36" t="s">
        <v>175</v>
      </c>
      <c r="B24" s="43"/>
      <c r="C24" s="43">
        <f>SUM(C103)</f>
        <v>0</v>
      </c>
      <c r="D24" s="43">
        <f>SUM(D103)</f>
        <v>0</v>
      </c>
    </row>
    <row r="25" spans="1:4" s="36" customFormat="1" ht="12" x14ac:dyDescent="0.25">
      <c r="A25" s="36" t="s">
        <v>176</v>
      </c>
      <c r="B25" s="43"/>
      <c r="C25" s="1">
        <f>SUM(C109)</f>
        <v>0</v>
      </c>
      <c r="D25" s="1">
        <f>SUM(D109)</f>
        <v>0</v>
      </c>
    </row>
    <row r="26" spans="1:4" x14ac:dyDescent="0.25">
      <c r="A26" s="27" t="s">
        <v>116</v>
      </c>
      <c r="B26" s="28"/>
      <c r="C26" s="28">
        <v>546676</v>
      </c>
      <c r="D26" s="28">
        <f>SUBTOTAL(9,D30:D102)</f>
        <v>633976.06999999983</v>
      </c>
    </row>
    <row r="27" spans="1:4" x14ac:dyDescent="0.25">
      <c r="A27" s="37" t="s">
        <v>117</v>
      </c>
      <c r="B27" s="38"/>
      <c r="C27" s="38">
        <v>502740</v>
      </c>
      <c r="D27" s="38">
        <f>SUBTOTAL(9,D30:D57)</f>
        <v>587976.69999999995</v>
      </c>
    </row>
    <row r="28" spans="1:4" x14ac:dyDescent="0.25">
      <c r="A28" s="39" t="s">
        <v>118</v>
      </c>
      <c r="B28" s="40"/>
      <c r="C28" s="40">
        <v>502740</v>
      </c>
      <c r="D28" s="40">
        <f>SUBTOTAL(9,D30:D57)</f>
        <v>587976.69999999995</v>
      </c>
    </row>
    <row r="29" spans="1:4" x14ac:dyDescent="0.25">
      <c r="A29" s="41" t="s">
        <v>119</v>
      </c>
      <c r="B29" s="42"/>
      <c r="C29" s="42">
        <v>418000</v>
      </c>
      <c r="D29" s="42">
        <f>SUBTOTAL(9,D30:D33)</f>
        <v>468936.7</v>
      </c>
    </row>
    <row r="30" spans="1:4" x14ac:dyDescent="0.25">
      <c r="A30" s="29" t="s">
        <v>120</v>
      </c>
      <c r="B30" s="30"/>
      <c r="C30" s="30"/>
      <c r="D30" s="30">
        <f>423800-26263.3</f>
        <v>397536.7</v>
      </c>
    </row>
    <row r="31" spans="1:4" x14ac:dyDescent="0.25">
      <c r="A31" s="29" t="s">
        <v>170</v>
      </c>
      <c r="B31" s="30"/>
      <c r="C31" s="30"/>
      <c r="D31" s="30">
        <v>0</v>
      </c>
    </row>
    <row r="32" spans="1:4" x14ac:dyDescent="0.25">
      <c r="A32" s="29" t="s">
        <v>121</v>
      </c>
      <c r="B32" s="30"/>
      <c r="C32" s="30"/>
      <c r="D32" s="30">
        <v>13000</v>
      </c>
    </row>
    <row r="33" spans="1:4" x14ac:dyDescent="0.25">
      <c r="A33" s="29" t="s">
        <v>122</v>
      </c>
      <c r="B33" s="30"/>
      <c r="C33" s="30"/>
      <c r="D33" s="30">
        <v>58400</v>
      </c>
    </row>
    <row r="34" spans="1:4" x14ac:dyDescent="0.25">
      <c r="A34" s="41" t="s">
        <v>123</v>
      </c>
      <c r="B34" s="42"/>
      <c r="C34" s="42">
        <v>84000</v>
      </c>
      <c r="D34" s="42">
        <f>SUBTOTAL(9,D35:D55)</f>
        <v>118140</v>
      </c>
    </row>
    <row r="35" spans="1:4" x14ac:dyDescent="0.25">
      <c r="A35" s="29" t="s">
        <v>124</v>
      </c>
      <c r="B35" s="30"/>
      <c r="C35" s="30"/>
      <c r="D35" s="30">
        <v>3200</v>
      </c>
    </row>
    <row r="36" spans="1:4" x14ac:dyDescent="0.25">
      <c r="A36" s="29" t="s">
        <v>125</v>
      </c>
      <c r="B36" s="30"/>
      <c r="C36" s="30"/>
      <c r="D36" s="30">
        <v>6000</v>
      </c>
    </row>
    <row r="37" spans="1:4" x14ac:dyDescent="0.25">
      <c r="A37" s="29" t="s">
        <v>126</v>
      </c>
      <c r="B37" s="30"/>
      <c r="C37" s="30"/>
      <c r="D37" s="30">
        <v>1600</v>
      </c>
    </row>
    <row r="38" spans="1:4" x14ac:dyDescent="0.25">
      <c r="A38" s="29" t="s">
        <v>127</v>
      </c>
      <c r="B38" s="30"/>
      <c r="C38" s="30"/>
      <c r="D38" s="30">
        <v>300</v>
      </c>
    </row>
    <row r="39" spans="1:4" x14ac:dyDescent="0.25">
      <c r="A39" s="29" t="s">
        <v>128</v>
      </c>
      <c r="B39" s="30"/>
      <c r="C39" s="30"/>
      <c r="D39" s="30">
        <v>3500</v>
      </c>
    </row>
    <row r="40" spans="1:4" x14ac:dyDescent="0.25">
      <c r="A40" s="29" t="s">
        <v>129</v>
      </c>
      <c r="B40" s="30"/>
      <c r="C40" s="30"/>
      <c r="D40" s="30">
        <v>18000</v>
      </c>
    </row>
    <row r="41" spans="1:4" x14ac:dyDescent="0.25">
      <c r="A41" s="29" t="s">
        <v>130</v>
      </c>
      <c r="B41" s="30"/>
      <c r="C41" s="30"/>
      <c r="D41" s="30">
        <v>300</v>
      </c>
    </row>
    <row r="42" spans="1:4" x14ac:dyDescent="0.25">
      <c r="A42" s="29" t="s">
        <v>131</v>
      </c>
      <c r="B42" s="30"/>
      <c r="C42" s="30"/>
      <c r="D42" s="30">
        <v>500</v>
      </c>
    </row>
    <row r="43" spans="1:4" x14ac:dyDescent="0.25">
      <c r="A43" s="29" t="s">
        <v>132</v>
      </c>
      <c r="B43" s="30"/>
      <c r="C43" s="30"/>
      <c r="D43" s="30">
        <v>2900</v>
      </c>
    </row>
    <row r="44" spans="1:4" x14ac:dyDescent="0.25">
      <c r="A44" s="29" t="s">
        <v>133</v>
      </c>
      <c r="B44" s="30"/>
      <c r="C44" s="30"/>
      <c r="D44" s="30">
        <v>8200</v>
      </c>
    </row>
    <row r="45" spans="1:4" x14ac:dyDescent="0.25">
      <c r="A45" s="29" t="s">
        <v>134</v>
      </c>
      <c r="B45" s="30"/>
      <c r="C45" s="30"/>
      <c r="D45" s="30">
        <v>400</v>
      </c>
    </row>
    <row r="46" spans="1:4" x14ac:dyDescent="0.25">
      <c r="A46" s="29" t="s">
        <v>135</v>
      </c>
      <c r="B46" s="30"/>
      <c r="C46" s="30"/>
      <c r="D46" s="30">
        <v>1400</v>
      </c>
    </row>
    <row r="47" spans="1:4" x14ac:dyDescent="0.25">
      <c r="A47" s="29" t="s">
        <v>136</v>
      </c>
      <c r="B47" s="30"/>
      <c r="C47" s="30"/>
      <c r="D47" s="30">
        <v>51540</v>
      </c>
    </row>
    <row r="48" spans="1:4" x14ac:dyDescent="0.25">
      <c r="A48" s="29" t="s">
        <v>137</v>
      </c>
      <c r="B48" s="30"/>
      <c r="C48" s="30"/>
      <c r="D48" s="30">
        <v>1000</v>
      </c>
    </row>
    <row r="49" spans="1:4" x14ac:dyDescent="0.25">
      <c r="A49" s="29" t="s">
        <v>138</v>
      </c>
      <c r="B49" s="30"/>
      <c r="C49" s="30"/>
      <c r="D49" s="30">
        <v>1500</v>
      </c>
    </row>
    <row r="50" spans="1:4" x14ac:dyDescent="0.25">
      <c r="A50" s="29" t="s">
        <v>139</v>
      </c>
      <c r="B50" s="30"/>
      <c r="C50" s="30"/>
      <c r="D50" s="30">
        <v>8800</v>
      </c>
    </row>
    <row r="51" spans="1:4" x14ac:dyDescent="0.25">
      <c r="A51" s="29" t="s">
        <v>140</v>
      </c>
      <c r="B51" s="30"/>
      <c r="C51" s="30"/>
      <c r="D51" s="30">
        <v>7300</v>
      </c>
    </row>
    <row r="52" spans="1:4" x14ac:dyDescent="0.25">
      <c r="A52" s="29" t="s">
        <v>141</v>
      </c>
      <c r="B52" s="30"/>
      <c r="C52" s="30"/>
      <c r="D52" s="30">
        <v>700</v>
      </c>
    </row>
    <row r="53" spans="1:4" x14ac:dyDescent="0.25">
      <c r="A53" s="29" t="s">
        <v>142</v>
      </c>
      <c r="B53" s="30"/>
      <c r="C53" s="30"/>
      <c r="D53" s="30">
        <v>300</v>
      </c>
    </row>
    <row r="54" spans="1:4" x14ac:dyDescent="0.25">
      <c r="A54" s="29" t="s">
        <v>143</v>
      </c>
      <c r="B54" s="30"/>
      <c r="C54" s="30"/>
      <c r="D54" s="30">
        <v>500</v>
      </c>
    </row>
    <row r="55" spans="1:4" x14ac:dyDescent="0.25">
      <c r="A55" s="29" t="s">
        <v>144</v>
      </c>
      <c r="B55" s="30"/>
      <c r="C55" s="30"/>
      <c r="D55" s="30">
        <v>200</v>
      </c>
    </row>
    <row r="56" spans="1:4" x14ac:dyDescent="0.25">
      <c r="A56" s="41" t="s">
        <v>145</v>
      </c>
      <c r="B56" s="42"/>
      <c r="C56" s="42">
        <v>740</v>
      </c>
      <c r="D56" s="42">
        <f>SUBTOTAL(9,D57:D57)</f>
        <v>900</v>
      </c>
    </row>
    <row r="57" spans="1:4" x14ac:dyDescent="0.25">
      <c r="A57" s="29" t="s">
        <v>146</v>
      </c>
      <c r="B57" s="30"/>
      <c r="C57" s="30"/>
      <c r="D57" s="30">
        <v>900</v>
      </c>
    </row>
    <row r="58" spans="1:4" x14ac:dyDescent="0.25">
      <c r="A58" s="37" t="s">
        <v>147</v>
      </c>
      <c r="B58" s="38"/>
      <c r="C58" s="38">
        <v>35936</v>
      </c>
      <c r="D58" s="38">
        <f>SUBTOTAL(9,D62:D74)</f>
        <v>35936</v>
      </c>
    </row>
    <row r="59" spans="1:4" x14ac:dyDescent="0.25">
      <c r="A59" s="39" t="s">
        <v>118</v>
      </c>
      <c r="B59" s="40"/>
      <c r="C59" s="40">
        <v>35936</v>
      </c>
      <c r="D59" s="40">
        <f>SUBTOTAL(9,D61:D74)</f>
        <v>35936</v>
      </c>
    </row>
    <row r="60" spans="1:4" x14ac:dyDescent="0.25">
      <c r="A60" s="41" t="s">
        <v>123</v>
      </c>
      <c r="B60" s="42"/>
      <c r="C60" s="42">
        <v>25170</v>
      </c>
      <c r="D60" s="42">
        <f>SUBTOTAL(9,D61:D67)</f>
        <v>25170</v>
      </c>
    </row>
    <row r="61" spans="1:4" x14ac:dyDescent="0.25">
      <c r="A61" s="29" t="s">
        <v>124</v>
      </c>
      <c r="B61" s="30"/>
      <c r="C61" s="30"/>
      <c r="D61" s="30">
        <v>0</v>
      </c>
    </row>
    <row r="62" spans="1:4" x14ac:dyDescent="0.25">
      <c r="A62" s="29" t="s">
        <v>128</v>
      </c>
      <c r="B62" s="30"/>
      <c r="C62" s="30"/>
      <c r="D62" s="30">
        <v>1186</v>
      </c>
    </row>
    <row r="63" spans="1:4" x14ac:dyDescent="0.25">
      <c r="A63" s="29" t="s">
        <v>133</v>
      </c>
      <c r="B63" s="30"/>
      <c r="C63" s="30"/>
      <c r="D63" s="30">
        <v>5559</v>
      </c>
    </row>
    <row r="64" spans="1:4" x14ac:dyDescent="0.25">
      <c r="A64" s="29" t="s">
        <v>138</v>
      </c>
      <c r="B64" s="30"/>
      <c r="C64" s="30"/>
      <c r="D64" s="30">
        <v>3579</v>
      </c>
    </row>
    <row r="65" spans="1:4" x14ac:dyDescent="0.25">
      <c r="A65" s="29" t="s">
        <v>139</v>
      </c>
      <c r="B65" s="30"/>
      <c r="C65" s="30"/>
      <c r="D65" s="30">
        <v>2125</v>
      </c>
    </row>
    <row r="66" spans="1:4" x14ac:dyDescent="0.25">
      <c r="A66" s="29" t="s">
        <v>140</v>
      </c>
      <c r="B66" s="30"/>
      <c r="C66" s="30"/>
      <c r="D66" s="30">
        <v>12621</v>
      </c>
    </row>
    <row r="67" spans="1:4" x14ac:dyDescent="0.25">
      <c r="A67" s="29" t="s">
        <v>141</v>
      </c>
      <c r="B67" s="30"/>
      <c r="C67" s="30"/>
      <c r="D67" s="30">
        <v>100</v>
      </c>
    </row>
    <row r="68" spans="1:4" x14ac:dyDescent="0.25">
      <c r="A68" s="41" t="s">
        <v>148</v>
      </c>
      <c r="B68" s="42"/>
      <c r="C68" s="42">
        <v>7039</v>
      </c>
      <c r="D68" s="42">
        <f>SUBTOTAL(9,D69:D70)</f>
        <v>7039</v>
      </c>
    </row>
    <row r="69" spans="1:4" x14ac:dyDescent="0.25">
      <c r="A69" s="29" t="s">
        <v>149</v>
      </c>
      <c r="B69" s="30"/>
      <c r="C69" s="30"/>
      <c r="D69" s="30">
        <v>938</v>
      </c>
    </row>
    <row r="70" spans="1:4" x14ac:dyDescent="0.25">
      <c r="A70" s="29" t="s">
        <v>150</v>
      </c>
      <c r="B70" s="30"/>
      <c r="C70" s="30"/>
      <c r="D70" s="30">
        <v>6101</v>
      </c>
    </row>
    <row r="71" spans="1:4" x14ac:dyDescent="0.25">
      <c r="A71" s="41" t="s">
        <v>151</v>
      </c>
      <c r="B71" s="42"/>
      <c r="C71" s="42">
        <v>3727</v>
      </c>
      <c r="D71" s="42">
        <f>SUBTOTAL(9,D72:D74)</f>
        <v>3727</v>
      </c>
    </row>
    <row r="72" spans="1:4" x14ac:dyDescent="0.25">
      <c r="A72" s="29" t="s">
        <v>152</v>
      </c>
      <c r="B72" s="30"/>
      <c r="C72" s="30"/>
      <c r="D72" s="30">
        <v>2617</v>
      </c>
    </row>
    <row r="73" spans="1:4" x14ac:dyDescent="0.25">
      <c r="A73" s="29" t="s">
        <v>153</v>
      </c>
      <c r="B73" s="30"/>
      <c r="C73" s="30"/>
      <c r="D73" s="30">
        <v>663</v>
      </c>
    </row>
    <row r="74" spans="1:4" x14ac:dyDescent="0.25">
      <c r="A74" s="29" t="s">
        <v>154</v>
      </c>
      <c r="B74" s="30"/>
      <c r="C74" s="30"/>
      <c r="D74" s="30">
        <v>447</v>
      </c>
    </row>
    <row r="75" spans="1:4" x14ac:dyDescent="0.25">
      <c r="A75" s="37" t="s">
        <v>155</v>
      </c>
      <c r="B75" s="38"/>
      <c r="C75" s="38">
        <f>SUBTOTAL(9,C82:C102)</f>
        <v>4000</v>
      </c>
      <c r="D75" s="38">
        <f>SUBTOTAL(9,D82:D102)</f>
        <v>10063.370000000001</v>
      </c>
    </row>
    <row r="76" spans="1:4" x14ac:dyDescent="0.25">
      <c r="A76" s="39" t="s">
        <v>156</v>
      </c>
      <c r="B76" s="40"/>
      <c r="C76" s="40">
        <f>SUBTOTAL(9,C78:C87)</f>
        <v>4000</v>
      </c>
      <c r="D76" s="40">
        <f>SUBTOTAL(9,D78:D87)</f>
        <v>5425.0999999999995</v>
      </c>
    </row>
    <row r="77" spans="1:4" x14ac:dyDescent="0.25">
      <c r="A77" s="41" t="s">
        <v>119</v>
      </c>
      <c r="B77" s="42"/>
      <c r="C77" s="42">
        <f>SUBTOTAL(9,C78:C78)</f>
        <v>0</v>
      </c>
      <c r="D77" s="42">
        <f>SUBTOTAL(9,D78:D78)</f>
        <v>0</v>
      </c>
    </row>
    <row r="78" spans="1:4" x14ac:dyDescent="0.25">
      <c r="A78" s="29" t="s">
        <v>121</v>
      </c>
      <c r="B78" s="30"/>
      <c r="C78" s="30"/>
      <c r="D78" s="30">
        <v>0</v>
      </c>
    </row>
    <row r="79" spans="1:4" x14ac:dyDescent="0.25">
      <c r="A79" s="41" t="s">
        <v>123</v>
      </c>
      <c r="B79" s="42"/>
      <c r="C79" s="42">
        <v>4000</v>
      </c>
      <c r="D79" s="42">
        <f>SUBTOTAL(9,D80:D87)</f>
        <v>5425.0999999999995</v>
      </c>
    </row>
    <row r="80" spans="1:4" x14ac:dyDescent="0.25">
      <c r="A80" s="29" t="s">
        <v>124</v>
      </c>
      <c r="B80" s="30"/>
      <c r="C80" s="30"/>
      <c r="D80" s="30">
        <v>0</v>
      </c>
    </row>
    <row r="81" spans="1:4" x14ac:dyDescent="0.25">
      <c r="A81" s="29" t="s">
        <v>128</v>
      </c>
      <c r="B81" s="30"/>
      <c r="C81" s="30"/>
      <c r="D81" s="30">
        <v>0</v>
      </c>
    </row>
    <row r="82" spans="1:4" x14ac:dyDescent="0.25">
      <c r="A82" s="29" t="s">
        <v>132</v>
      </c>
      <c r="B82" s="30"/>
      <c r="C82" s="30"/>
      <c r="D82" s="30">
        <v>263</v>
      </c>
    </row>
    <row r="83" spans="1:4" x14ac:dyDescent="0.25">
      <c r="A83" s="29" t="s">
        <v>133</v>
      </c>
      <c r="B83" s="30"/>
      <c r="C83" s="30"/>
      <c r="D83" s="30">
        <v>0</v>
      </c>
    </row>
    <row r="84" spans="1:4" x14ac:dyDescent="0.25">
      <c r="A84" s="29" t="s">
        <v>138</v>
      </c>
      <c r="B84" s="30"/>
      <c r="C84" s="30"/>
      <c r="D84" s="30">
        <v>330.74</v>
      </c>
    </row>
    <row r="85" spans="1:4" x14ac:dyDescent="0.25">
      <c r="A85" s="29" t="s">
        <v>140</v>
      </c>
      <c r="B85" s="30"/>
      <c r="C85" s="30"/>
      <c r="D85" s="30">
        <v>4396</v>
      </c>
    </row>
    <row r="86" spans="1:4" x14ac:dyDescent="0.25">
      <c r="A86" s="29" t="s">
        <v>157</v>
      </c>
      <c r="B86" s="30"/>
      <c r="C86" s="30"/>
      <c r="D86" s="30">
        <v>379.16</v>
      </c>
    </row>
    <row r="87" spans="1:4" x14ac:dyDescent="0.25">
      <c r="A87" s="29" t="s">
        <v>142</v>
      </c>
      <c r="B87" s="30"/>
      <c r="C87" s="30"/>
      <c r="D87" s="30">
        <v>56.2</v>
      </c>
    </row>
    <row r="88" spans="1:4" x14ac:dyDescent="0.25">
      <c r="A88" s="39" t="s">
        <v>158</v>
      </c>
      <c r="B88" s="40"/>
      <c r="C88" s="40">
        <f>SUBTOTAL(9,C90:C102)</f>
        <v>4000</v>
      </c>
      <c r="D88" s="40">
        <f>SUBTOTAL(9,D90:D102)</f>
        <v>4638.2699999999995</v>
      </c>
    </row>
    <row r="89" spans="1:4" x14ac:dyDescent="0.25">
      <c r="A89" s="41" t="s">
        <v>119</v>
      </c>
      <c r="B89" s="42"/>
      <c r="C89" s="42">
        <f>SUBTOTAL(9,C90:C90)</f>
        <v>0</v>
      </c>
      <c r="D89" s="42">
        <f>SUBTOTAL(9,D90:D90)</f>
        <v>387.48</v>
      </c>
    </row>
    <row r="90" spans="1:4" x14ac:dyDescent="0.25">
      <c r="A90" s="29" t="s">
        <v>120</v>
      </c>
      <c r="B90" s="30"/>
      <c r="C90" s="30"/>
      <c r="D90" s="30">
        <v>387.48</v>
      </c>
    </row>
    <row r="91" spans="1:4" x14ac:dyDescent="0.25">
      <c r="A91" s="41" t="s">
        <v>123</v>
      </c>
      <c r="B91" s="42"/>
      <c r="C91" s="42">
        <v>4000</v>
      </c>
      <c r="D91" s="42">
        <f>SUBTOTAL(9,D92:D99)</f>
        <v>3769.67</v>
      </c>
    </row>
    <row r="92" spans="1:4" x14ac:dyDescent="0.25">
      <c r="A92" s="29" t="s">
        <v>124</v>
      </c>
      <c r="B92" s="30"/>
      <c r="C92" s="30"/>
      <c r="D92" s="30">
        <v>0</v>
      </c>
    </row>
    <row r="93" spans="1:4" x14ac:dyDescent="0.25">
      <c r="A93" s="29" t="s">
        <v>128</v>
      </c>
      <c r="B93" s="30"/>
      <c r="C93" s="30"/>
      <c r="D93" s="30">
        <v>75.12</v>
      </c>
    </row>
    <row r="94" spans="1:4" x14ac:dyDescent="0.25">
      <c r="A94" s="29" t="s">
        <v>171</v>
      </c>
      <c r="B94" s="30"/>
      <c r="C94" s="30"/>
      <c r="D94" s="30">
        <v>0</v>
      </c>
    </row>
    <row r="95" spans="1:4" x14ac:dyDescent="0.25">
      <c r="A95" s="29" t="s">
        <v>133</v>
      </c>
      <c r="B95" s="30"/>
      <c r="C95" s="30"/>
      <c r="D95" s="30">
        <v>2000</v>
      </c>
    </row>
    <row r="96" spans="1:4" x14ac:dyDescent="0.25">
      <c r="A96" s="29" t="s">
        <v>138</v>
      </c>
      <c r="B96" s="30"/>
      <c r="C96" s="30"/>
      <c r="D96" s="30">
        <v>210.65</v>
      </c>
    </row>
    <row r="97" spans="1:4" x14ac:dyDescent="0.25">
      <c r="A97" s="29" t="s">
        <v>140</v>
      </c>
      <c r="B97" s="30"/>
      <c r="C97" s="30"/>
      <c r="D97" s="30">
        <v>1022.95</v>
      </c>
    </row>
    <row r="98" spans="1:4" x14ac:dyDescent="0.25">
      <c r="A98" s="29" t="s">
        <v>142</v>
      </c>
      <c r="B98" s="30"/>
      <c r="C98" s="30"/>
      <c r="D98" s="30">
        <v>94.5</v>
      </c>
    </row>
    <row r="99" spans="1:4" x14ac:dyDescent="0.25">
      <c r="A99" s="29" t="s">
        <v>159</v>
      </c>
      <c r="B99" s="30"/>
      <c r="C99" s="30"/>
      <c r="D99" s="30">
        <v>366.45</v>
      </c>
    </row>
    <row r="100" spans="1:4" x14ac:dyDescent="0.25">
      <c r="A100" s="41" t="s">
        <v>151</v>
      </c>
      <c r="B100" s="42"/>
      <c r="C100" s="42">
        <v>0</v>
      </c>
      <c r="D100" s="42">
        <f>SUBTOTAL(9,D101:D102)</f>
        <v>481.12</v>
      </c>
    </row>
    <row r="101" spans="1:4" x14ac:dyDescent="0.25">
      <c r="A101" s="29" t="s">
        <v>152</v>
      </c>
      <c r="B101" s="30"/>
      <c r="C101" s="30"/>
      <c r="D101" s="30">
        <v>435.62</v>
      </c>
    </row>
    <row r="102" spans="1:4" x14ac:dyDescent="0.25">
      <c r="A102" s="29" t="s">
        <v>154</v>
      </c>
      <c r="B102" s="30"/>
      <c r="C102" s="30"/>
      <c r="D102" s="30">
        <v>45.5</v>
      </c>
    </row>
    <row r="103" spans="1:4" x14ac:dyDescent="0.25">
      <c r="A103" s="39" t="s">
        <v>172</v>
      </c>
      <c r="B103" s="40"/>
      <c r="C103" s="40">
        <f>SUBTOTAL(9,C105:C108)</f>
        <v>0</v>
      </c>
      <c r="D103" s="40">
        <f>SUBTOTAL(9,D105:D108)</f>
        <v>0</v>
      </c>
    </row>
    <row r="104" spans="1:4" x14ac:dyDescent="0.25">
      <c r="A104" s="41" t="s">
        <v>119</v>
      </c>
      <c r="B104" s="42"/>
      <c r="C104" s="42">
        <v>0</v>
      </c>
      <c r="D104" s="42">
        <f>SUBTOTAL(9,D105:D106)</f>
        <v>0</v>
      </c>
    </row>
    <row r="105" spans="1:4" x14ac:dyDescent="0.25">
      <c r="A105" s="29" t="s">
        <v>120</v>
      </c>
      <c r="B105" s="30"/>
      <c r="C105" s="30"/>
      <c r="D105" s="30">
        <v>0</v>
      </c>
    </row>
    <row r="106" spans="1:4" x14ac:dyDescent="0.25">
      <c r="A106" s="29" t="s">
        <v>122</v>
      </c>
      <c r="B106" s="30"/>
      <c r="C106" s="30"/>
      <c r="D106" s="30">
        <v>0</v>
      </c>
    </row>
    <row r="107" spans="1:4" x14ac:dyDescent="0.25">
      <c r="A107" s="41" t="s">
        <v>123</v>
      </c>
      <c r="B107" s="42"/>
      <c r="C107" s="42">
        <v>0</v>
      </c>
      <c r="D107" s="42">
        <f>SUBTOTAL(9,D108:D108)</f>
        <v>0</v>
      </c>
    </row>
    <row r="108" spans="1:4" ht="15.75" customHeight="1" x14ac:dyDescent="0.25">
      <c r="A108" s="29" t="s">
        <v>173</v>
      </c>
      <c r="B108" s="30"/>
      <c r="C108" s="30"/>
      <c r="D108" s="30">
        <v>0</v>
      </c>
    </row>
    <row r="109" spans="1:4" x14ac:dyDescent="0.25">
      <c r="A109" s="39" t="s">
        <v>174</v>
      </c>
      <c r="B109" s="40"/>
      <c r="C109" s="40">
        <f>SUBTOTAL(9,C110:C113)</f>
        <v>0</v>
      </c>
      <c r="D109" s="40">
        <f>SUBTOTAL(9,D110:D113)</f>
        <v>0</v>
      </c>
    </row>
    <row r="110" spans="1:4" x14ac:dyDescent="0.25">
      <c r="A110" s="41" t="s">
        <v>123</v>
      </c>
      <c r="B110" s="42"/>
      <c r="C110" s="42">
        <v>0</v>
      </c>
      <c r="D110" s="42">
        <f>SUBTOTAL(9,D111:D113)</f>
        <v>0</v>
      </c>
    </row>
    <row r="111" spans="1:4" x14ac:dyDescent="0.25">
      <c r="A111" s="29" t="s">
        <v>128</v>
      </c>
      <c r="B111" s="30"/>
      <c r="C111" s="30"/>
      <c r="D111" s="30">
        <v>0</v>
      </c>
    </row>
    <row r="112" spans="1:4" x14ac:dyDescent="0.25">
      <c r="A112" s="29" t="s">
        <v>133</v>
      </c>
      <c r="B112" s="30"/>
      <c r="C112" s="30"/>
      <c r="D112" s="30">
        <v>0</v>
      </c>
    </row>
    <row r="113" spans="1:4" x14ac:dyDescent="0.25">
      <c r="A113" s="29" t="s">
        <v>138</v>
      </c>
      <c r="B113" s="30"/>
      <c r="C113" s="30"/>
      <c r="D113" s="30">
        <v>0</v>
      </c>
    </row>
    <row r="114" spans="1:4" ht="20.100000000000001" customHeight="1" x14ac:dyDescent="0.25">
      <c r="A114" s="31" t="s">
        <v>40</v>
      </c>
      <c r="B114" s="32"/>
      <c r="C114" s="32">
        <v>546676</v>
      </c>
      <c r="D114" s="32">
        <f>IFERROR(SUBTOTAL(9,D30:D113),0)</f>
        <v>633976.06999999983</v>
      </c>
    </row>
  </sheetData>
  <mergeCells count="3">
    <mergeCell ref="A2:D2"/>
    <mergeCell ref="A1:D1"/>
    <mergeCell ref="A14:D14"/>
  </mergeCells>
  <pageMargins left="0.70866141732283505" right="0.70866141732283505" top="0.74803149606299202" bottom="0.74803149606299202" header="0.31496062992126" footer="0.31496062992126"/>
  <pageSetup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15</vt:i4>
      </vt:variant>
    </vt:vector>
  </HeadingPairs>
  <TitlesOfParts>
    <vt:vector size="19" baseType="lpstr">
      <vt:lpstr>Sažetak</vt:lpstr>
      <vt:lpstr>Račun prihoda i rashoda</vt:lpstr>
      <vt:lpstr>Račun financiranja</vt:lpstr>
      <vt:lpstr>Posebni dio</vt:lpstr>
      <vt:lpstr>Sažetak!__S0A_Master_DS__X</vt:lpstr>
      <vt:lpstr>Sažetak!__S0A_Naslov_DS__</vt:lpstr>
      <vt:lpstr>'Račun prihoda i rashoda'!__S1A_G01_DS__X</vt:lpstr>
      <vt:lpstr>'Račun prihoda i rashoda'!__S1A_G02_DS__X</vt:lpstr>
      <vt:lpstr>'Račun prihoda i rashoda'!__S1A_G03_DS__X</vt:lpstr>
      <vt:lpstr>'Račun prihoda i rashoda'!__S1A_Master_DS__X</vt:lpstr>
      <vt:lpstr>'Račun financiranja'!__S1A_Naslov_DS__</vt:lpstr>
      <vt:lpstr>'Račun prihoda i rashoda'!__S1A_Naslov_DS__</vt:lpstr>
      <vt:lpstr>'Posebni dio'!__S2A_G01_DS__X</vt:lpstr>
      <vt:lpstr>'Posebni dio'!__S2A_Master_DS__X</vt:lpstr>
      <vt:lpstr>'Posebni dio'!__S2A_Naslov_DS__</vt:lpstr>
      <vt:lpstr>Sažetak!S0A_Ver1</vt:lpstr>
      <vt:lpstr>'Račun financiranja'!S1A_RedoviSveuk</vt:lpstr>
      <vt:lpstr>'Račun prihoda i rashoda'!S1A_RedoviSveuk</vt:lpstr>
      <vt:lpstr>'Posebni dio'!S2A_RedoviSveuk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Jadranka Matasić</dc:creator>
  <cp:lastModifiedBy>Jadranka Matasić</cp:lastModifiedBy>
  <cp:lastPrinted>2025-08-08T12:45:24Z</cp:lastPrinted>
  <dcterms:created xsi:type="dcterms:W3CDTF">2025-07-17T10:44:23Z</dcterms:created>
  <dcterms:modified xsi:type="dcterms:W3CDTF">2026-02-05T12:33:46Z</dcterms:modified>
</cp:coreProperties>
</file>